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15"/>
  </bookViews>
  <sheets>
    <sheet name="01.08.2017" sheetId="1" r:id="rId1"/>
  </sheets>
  <calcPr calcId="145621"/>
</workbook>
</file>

<file path=xl/calcChain.xml><?xml version="1.0" encoding="utf-8"?>
<calcChain xmlns="http://schemas.openxmlformats.org/spreadsheetml/2006/main">
  <c r="J98" i="1" l="1"/>
  <c r="F98" i="1"/>
  <c r="K97" i="1"/>
  <c r="J97" i="1"/>
  <c r="I97" i="1"/>
  <c r="H97" i="1"/>
  <c r="G97" i="1"/>
  <c r="F97" i="1"/>
  <c r="E97" i="1"/>
  <c r="J96" i="1"/>
  <c r="F96" i="1"/>
  <c r="K95" i="1"/>
  <c r="J95" i="1"/>
  <c r="I95" i="1"/>
  <c r="H95" i="1"/>
  <c r="G95" i="1"/>
  <c r="F95" i="1"/>
  <c r="E95" i="1"/>
  <c r="J94" i="1"/>
  <c r="F94" i="1"/>
  <c r="J93" i="1"/>
  <c r="F93" i="1"/>
  <c r="J92" i="1"/>
  <c r="F92" i="1"/>
  <c r="J91" i="1"/>
  <c r="F91" i="1"/>
  <c r="J90" i="1"/>
  <c r="F90" i="1"/>
  <c r="J89" i="1"/>
  <c r="F89" i="1"/>
  <c r="K88" i="1"/>
  <c r="J88" i="1"/>
  <c r="I88" i="1"/>
  <c r="H88" i="1"/>
  <c r="G88" i="1"/>
  <c r="F88" i="1"/>
  <c r="E88" i="1"/>
  <c r="J87" i="1"/>
  <c r="F87" i="1"/>
  <c r="K86" i="1"/>
  <c r="J86" i="1"/>
  <c r="I86" i="1"/>
  <c r="H86" i="1"/>
  <c r="G86" i="1"/>
  <c r="F86" i="1"/>
  <c r="E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70" i="1"/>
  <c r="F70" i="1"/>
  <c r="J69" i="1"/>
  <c r="F69" i="1"/>
  <c r="K68" i="1"/>
  <c r="J68" i="1"/>
  <c r="I68" i="1"/>
  <c r="H68" i="1"/>
  <c r="G68" i="1"/>
  <c r="F68" i="1"/>
  <c r="E68" i="1"/>
  <c r="J67" i="1"/>
  <c r="F67" i="1"/>
  <c r="J66" i="1"/>
  <c r="F66" i="1"/>
  <c r="J65" i="1"/>
  <c r="F65" i="1"/>
  <c r="J64" i="1"/>
  <c r="F64" i="1"/>
  <c r="J63" i="1"/>
  <c r="F63" i="1"/>
  <c r="J62" i="1"/>
  <c r="F62" i="1"/>
  <c r="K61" i="1"/>
  <c r="J61" i="1"/>
  <c r="I61" i="1"/>
  <c r="H61" i="1"/>
  <c r="G61" i="1"/>
  <c r="F61" i="1"/>
  <c r="E61" i="1"/>
  <c r="J60" i="1"/>
  <c r="F60" i="1"/>
  <c r="J59" i="1"/>
  <c r="F59" i="1"/>
  <c r="J58" i="1"/>
  <c r="F58" i="1"/>
  <c r="J57" i="1"/>
  <c r="F57" i="1"/>
  <c r="K56" i="1"/>
  <c r="J56" i="1"/>
  <c r="I56" i="1"/>
  <c r="H56" i="1"/>
  <c r="G56" i="1"/>
  <c r="F56" i="1"/>
  <c r="E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K9" i="1"/>
  <c r="J9" i="1"/>
  <c r="I9" i="1"/>
  <c r="H9" i="1"/>
  <c r="G9" i="1"/>
  <c r="F9" i="1"/>
  <c r="E9" i="1"/>
  <c r="J8" i="1"/>
  <c r="F8" i="1"/>
  <c r="J7" i="1"/>
  <c r="F7" i="1"/>
  <c r="K6" i="1"/>
  <c r="J6" i="1"/>
  <c r="J4" i="1" s="1"/>
  <c r="I6" i="1"/>
  <c r="H6" i="1"/>
  <c r="H4" i="1" s="1"/>
  <c r="G6" i="1"/>
  <c r="F6" i="1"/>
  <c r="F4" i="1" s="1"/>
  <c r="E6" i="1"/>
  <c r="K4" i="1"/>
  <c r="I4" i="1"/>
  <c r="G4" i="1"/>
  <c r="E4" i="1"/>
</calcChain>
</file>

<file path=xl/sharedStrings.xml><?xml version="1.0" encoding="utf-8"?>
<sst xmlns="http://schemas.openxmlformats.org/spreadsheetml/2006/main" count="253" uniqueCount="83">
  <si>
    <t>СВЕДЕНИЯ О ТАРИФАХ В ДОМАХ ПОД УПРАВЛЕНИЕМ МУП "РКЦ ЖКУ"      с 01.08.2017 года</t>
  </si>
  <si>
    <t>№ п/п</t>
  </si>
  <si>
    <t>Адрес</t>
  </si>
  <si>
    <t>Количество квартир в доме</t>
  </si>
  <si>
    <r>
      <t>Общая площадь жилых помещений, м</t>
    </r>
    <r>
      <rPr>
        <vertAlign val="superscript"/>
        <sz val="10"/>
        <rFont val="Times New Roman"/>
        <family val="1"/>
        <charset val="204"/>
      </rPr>
      <t>2</t>
    </r>
  </si>
  <si>
    <t>S жилых помещений</t>
  </si>
  <si>
    <t>Месячный сбор, руб.</t>
  </si>
  <si>
    <t>Количество домов</t>
  </si>
  <si>
    <r>
      <t>Тариф, руб./м</t>
    </r>
    <r>
      <rPr>
        <vertAlign val="superscript"/>
        <sz val="10"/>
        <rFont val="Times New Roman"/>
        <family val="1"/>
        <charset val="204"/>
      </rPr>
      <t>2</t>
    </r>
  </si>
  <si>
    <t>Содержание инженерных сетей</t>
  </si>
  <si>
    <t>Проведение ТО и устранение незначительных неисправностей в системах вентиляции, дымоудаления, электротехнических устройств</t>
  </si>
  <si>
    <t>Проверка заземления оболочки электрокабеля, замеры сопротивления изоляции проводов</t>
  </si>
  <si>
    <t>Аварийное обслуживание</t>
  </si>
  <si>
    <t>Прочие работы</t>
  </si>
  <si>
    <t>Дератизация</t>
  </si>
  <si>
    <t>Дезинсекция</t>
  </si>
  <si>
    <t>Обслуживание ВДГО</t>
  </si>
  <si>
    <t>Расходы по управлению</t>
  </si>
  <si>
    <t>в тч</t>
  </si>
  <si>
    <t>Итого</t>
  </si>
  <si>
    <t>Ремонт, регулировка, промывка, испытание систем центрального отопления</t>
  </si>
  <si>
    <t>Расконсервация систем центрального отопления</t>
  </si>
  <si>
    <t>Утепление бойлеров</t>
  </si>
  <si>
    <t>Утепление и прочистка дымовентиляционных каналов</t>
  </si>
  <si>
    <t>Проверка состояния и ремонт продухов в цоколях зданий</t>
  </si>
  <si>
    <t>Ремонт и укрепление входных дверей</t>
  </si>
  <si>
    <t>Водоснабжение</t>
  </si>
  <si>
    <t>Теплоснабжение</t>
  </si>
  <si>
    <t>Канализация</t>
  </si>
  <si>
    <t>Энергоснабжение</t>
  </si>
  <si>
    <t>ВСЕГО</t>
  </si>
  <si>
    <t>х</t>
  </si>
  <si>
    <t>в том числе:</t>
  </si>
  <si>
    <t>п.Некрасовское</t>
  </si>
  <si>
    <t>2-я Некрасовская</t>
  </si>
  <si>
    <t>Большесольская</t>
  </si>
  <si>
    <t>1А</t>
  </si>
  <si>
    <t>Космонавтов</t>
  </si>
  <si>
    <t>8А</t>
  </si>
  <si>
    <t>Матросова</t>
  </si>
  <si>
    <t>Мира</t>
  </si>
  <si>
    <t>Первомайская</t>
  </si>
  <si>
    <t>2А</t>
  </si>
  <si>
    <t>3А</t>
  </si>
  <si>
    <t>4А</t>
  </si>
  <si>
    <t>Строителей</t>
  </si>
  <si>
    <t>п.Строитель</t>
  </si>
  <si>
    <t>с.Левашово</t>
  </si>
  <si>
    <t>Молодежная</t>
  </si>
  <si>
    <t>Кооперативная</t>
  </si>
  <si>
    <t>2-я Набережная</t>
  </si>
  <si>
    <t>Комсомольская</t>
  </si>
  <si>
    <t>Труда</t>
  </si>
  <si>
    <t>Парковая</t>
  </si>
  <si>
    <t>п.Приволжский</t>
  </si>
  <si>
    <t>п-т Левашово</t>
  </si>
  <si>
    <t>дом №1 п. Золотой Колос, площадью 6057,00 кв.м, 129 квартир</t>
  </si>
  <si>
    <t xml:space="preserve"> дом №2 п. Золотой Колос, площадью 923,88 кв.м, 24 квартиры</t>
  </si>
  <si>
    <t>1).</t>
  </si>
  <si>
    <t>Техническое обслуживание общедомовых инженерных систем</t>
  </si>
  <si>
    <t>2).</t>
  </si>
  <si>
    <t>Аварийное   обслуживание общедомовых инженерных систем</t>
  </si>
  <si>
    <t>3).</t>
  </si>
  <si>
    <t>Ремонт строительных конструкций</t>
  </si>
  <si>
    <t>4).</t>
  </si>
  <si>
    <t>Замена разбитых стёкол в помещениях общего пользования</t>
  </si>
  <si>
    <t>5).</t>
  </si>
  <si>
    <t>6).</t>
  </si>
  <si>
    <t>Обследование вытяжек и вентканалов</t>
  </si>
  <si>
    <t>7).</t>
  </si>
  <si>
    <t>Прочистка вентканалов</t>
  </si>
  <si>
    <t>8).</t>
  </si>
  <si>
    <t>9).</t>
  </si>
  <si>
    <t>10).</t>
  </si>
  <si>
    <t>11).</t>
  </si>
  <si>
    <t>ИТОГО:</t>
  </si>
  <si>
    <t xml:space="preserve"> дом №3 п. Золотой Колос, площадью 363,8 кв.м, 8 квартир</t>
  </si>
  <si>
    <t>И.о. директора МУП "РКЦ ЖКУ"</t>
  </si>
  <si>
    <t>И.Л. Карпов</t>
  </si>
  <si>
    <t>Исполнитель:</t>
  </si>
  <si>
    <t>гл. экономист</t>
  </si>
  <si>
    <t>Комаров Д.В.</t>
  </si>
  <si>
    <t>тел. (48531) 41012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</si>
</sst>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2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vertical="center" wrapText="1"/>
    </xf>
    <xf numFmtId="2" fontId="5" fillId="2" borderId="1" xfId="2" applyNumberFormat="1" applyFont="1" applyFill="1" applyBorder="1" applyAlignment="1">
      <alignment vertical="center" wrapText="1"/>
    </xf>
    <xf numFmtId="2" fontId="6" fillId="2" borderId="1" xfId="1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vertical="center"/>
    </xf>
    <xf numFmtId="0" fontId="1" fillId="0" borderId="0" xfId="1"/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7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textRotation="90" wrapText="1"/>
    </xf>
    <xf numFmtId="0" fontId="5" fillId="0" borderId="11" xfId="2" applyFont="1" applyFill="1" applyBorder="1" applyAlignment="1">
      <alignment horizontal="center" textRotation="90" wrapText="1"/>
    </xf>
    <xf numFmtId="0" fontId="5" fillId="0" borderId="0" xfId="2" applyFont="1" applyFill="1" applyBorder="1" applyAlignment="1">
      <alignment horizontal="center" textRotation="90" wrapText="1"/>
    </xf>
    <xf numFmtId="0" fontId="5" fillId="0" borderId="12" xfId="2" applyFont="1" applyFill="1" applyBorder="1" applyAlignment="1">
      <alignment horizontal="center" textRotation="90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center" textRotation="90" wrapText="1"/>
    </xf>
    <xf numFmtId="0" fontId="5" fillId="0" borderId="16" xfId="1" applyFont="1" applyFill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17" xfId="1" applyFont="1" applyFill="1" applyBorder="1" applyAlignment="1">
      <alignment horizontal="center" textRotation="90" wrapText="1"/>
    </xf>
    <xf numFmtId="0" fontId="5" fillId="0" borderId="17" xfId="2" applyFont="1" applyFill="1" applyBorder="1" applyAlignment="1">
      <alignment horizontal="center" textRotation="90" wrapText="1"/>
    </xf>
    <xf numFmtId="0" fontId="5" fillId="0" borderId="18" xfId="2" applyFont="1" applyFill="1" applyBorder="1" applyAlignment="1">
      <alignment horizontal="center" textRotation="90" wrapText="1"/>
    </xf>
    <xf numFmtId="0" fontId="5" fillId="0" borderId="15" xfId="2" applyFont="1" applyFill="1" applyBorder="1" applyAlignment="1">
      <alignment horizontal="center" textRotation="90" wrapText="1"/>
    </xf>
    <xf numFmtId="0" fontId="5" fillId="0" borderId="1" xfId="2" applyFont="1" applyFill="1" applyBorder="1" applyAlignment="1">
      <alignment horizontal="center" textRotation="90" wrapText="1"/>
    </xf>
    <xf numFmtId="0" fontId="5" fillId="0" borderId="19" xfId="2" applyFont="1" applyFill="1" applyBorder="1" applyAlignment="1">
      <alignment horizontal="center" textRotation="90" wrapText="1"/>
    </xf>
    <xf numFmtId="0" fontId="5" fillId="0" borderId="20" xfId="2" applyFont="1" applyFill="1" applyBorder="1" applyAlignment="1">
      <alignment horizontal="center" textRotation="90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2" fontId="8" fillId="0" borderId="22" xfId="1" applyNumberFormat="1" applyFont="1" applyFill="1" applyBorder="1" applyAlignment="1">
      <alignment horizontal="right" vertical="center" wrapText="1"/>
    </xf>
    <xf numFmtId="2" fontId="8" fillId="0" borderId="23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Fill="1" applyBorder="1" applyAlignment="1">
      <alignment horizontal="right" vertical="center" wrapText="1"/>
    </xf>
    <xf numFmtId="2" fontId="8" fillId="0" borderId="3" xfId="1" applyNumberFormat="1" applyFont="1" applyFill="1" applyBorder="1" applyAlignment="1">
      <alignment horizontal="right" vertical="center" wrapText="1"/>
    </xf>
    <xf numFmtId="2" fontId="8" fillId="0" borderId="4" xfId="1" applyNumberFormat="1" applyFont="1" applyFill="1" applyBorder="1" applyAlignment="1">
      <alignment horizontal="right" vertical="center" wrapText="1"/>
    </xf>
    <xf numFmtId="0" fontId="5" fillId="0" borderId="1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2" fontId="8" fillId="0" borderId="19" xfId="1" applyNumberFormat="1" applyFont="1" applyFill="1" applyBorder="1" applyAlignment="1">
      <alignment horizontal="right" vertical="center" wrapText="1"/>
    </xf>
    <xf numFmtId="2" fontId="8" fillId="0" borderId="15" xfId="1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2" fontId="8" fillId="0" borderId="26" xfId="1" applyNumberFormat="1" applyFont="1" applyFill="1" applyBorder="1" applyAlignment="1">
      <alignment horizontal="right" vertical="center" wrapText="1"/>
    </xf>
    <xf numFmtId="0" fontId="5" fillId="0" borderId="2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right" vertical="center" wrapText="1"/>
    </xf>
    <xf numFmtId="0" fontId="8" fillId="0" borderId="28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center" wrapText="1"/>
    </xf>
    <xf numFmtId="2" fontId="8" fillId="0" borderId="11" xfId="1" applyNumberFormat="1" applyFont="1" applyFill="1" applyBorder="1" applyAlignment="1">
      <alignment horizontal="right" vertical="center" wrapText="1"/>
    </xf>
    <xf numFmtId="0" fontId="5" fillId="2" borderId="10" xfId="2" applyNumberFormat="1" applyFont="1" applyFill="1" applyBorder="1" applyAlignment="1">
      <alignment horizontal="right" vertical="center" wrapText="1"/>
    </xf>
    <xf numFmtId="2" fontId="5" fillId="2" borderId="10" xfId="2" applyNumberFormat="1" applyFont="1" applyFill="1" applyBorder="1" applyAlignment="1">
      <alignment horizontal="right" vertical="center" wrapText="1"/>
    </xf>
    <xf numFmtId="0" fontId="5" fillId="0" borderId="29" xfId="1" applyFont="1" applyFill="1" applyBorder="1" applyAlignment="1">
      <alignment horizontal="right" vertical="center" wrapText="1"/>
    </xf>
    <xf numFmtId="0" fontId="5" fillId="0" borderId="30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/>
    </xf>
    <xf numFmtId="2" fontId="5" fillId="0" borderId="33" xfId="1" applyNumberFormat="1" applyFont="1" applyFill="1" applyBorder="1" applyAlignment="1">
      <alignment vertical="center"/>
    </xf>
    <xf numFmtId="2" fontId="5" fillId="0" borderId="33" xfId="1" applyNumberFormat="1" applyFont="1" applyFill="1" applyBorder="1" applyAlignment="1">
      <alignment horizontal="right" vertical="center"/>
    </xf>
    <xf numFmtId="2" fontId="5" fillId="0" borderId="30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2" fontId="5" fillId="2" borderId="10" xfId="2" applyNumberFormat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left" vertical="center"/>
    </xf>
    <xf numFmtId="0" fontId="8" fillId="0" borderId="29" xfId="1" applyFont="1" applyFill="1" applyBorder="1" applyAlignment="1">
      <alignment horizontal="right" vertical="center" wrapText="1"/>
    </xf>
    <xf numFmtId="0" fontId="8" fillId="0" borderId="7" xfId="1" applyFont="1" applyFill="1" applyBorder="1" applyAlignment="1">
      <alignment horizontal="left" vertical="center"/>
    </xf>
    <xf numFmtId="0" fontId="8" fillId="0" borderId="31" xfId="1" applyFont="1" applyFill="1" applyBorder="1" applyAlignment="1">
      <alignment vertical="center"/>
    </xf>
    <xf numFmtId="0" fontId="8" fillId="0" borderId="32" xfId="1" applyFont="1" applyFill="1" applyBorder="1" applyAlignment="1">
      <alignment horizontal="right" vertical="center"/>
    </xf>
    <xf numFmtId="2" fontId="8" fillId="0" borderId="33" xfId="1" applyNumberFormat="1" applyFont="1" applyFill="1" applyBorder="1" applyAlignment="1">
      <alignment horizontal="right" vertical="center"/>
    </xf>
    <xf numFmtId="2" fontId="8" fillId="0" borderId="10" xfId="1" applyNumberFormat="1" applyFont="1" applyFill="1" applyBorder="1" applyAlignment="1">
      <alignment horizontal="right" vertical="center"/>
    </xf>
    <xf numFmtId="2" fontId="8" fillId="0" borderId="11" xfId="1" applyNumberFormat="1" applyFont="1" applyFill="1" applyBorder="1" applyAlignment="1">
      <alignment horizontal="right" vertical="center"/>
    </xf>
    <xf numFmtId="0" fontId="5" fillId="3" borderId="10" xfId="2" applyFont="1" applyFill="1" applyBorder="1" applyAlignment="1">
      <alignment horizontal="right" vertical="center" wrapText="1"/>
    </xf>
    <xf numFmtId="2" fontId="5" fillId="3" borderId="10" xfId="2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right" vertical="center" wrapText="1"/>
    </xf>
    <xf numFmtId="2" fontId="5" fillId="0" borderId="34" xfId="1" applyNumberFormat="1" applyFont="1" applyFill="1" applyBorder="1" applyAlignment="1">
      <alignment vertical="center"/>
    </xf>
    <xf numFmtId="2" fontId="5" fillId="0" borderId="10" xfId="1" applyNumberFormat="1" applyFont="1" applyFill="1" applyBorder="1" applyAlignment="1">
      <alignment horizontal="right" vertical="center" wrapText="1"/>
    </xf>
    <xf numFmtId="2" fontId="5" fillId="0" borderId="11" xfId="1" applyNumberFormat="1" applyFont="1" applyFill="1" applyBorder="1" applyAlignment="1">
      <alignment horizontal="right" vertical="center" wrapText="1"/>
    </xf>
    <xf numFmtId="2" fontId="5" fillId="0" borderId="30" xfId="1" applyNumberFormat="1" applyFont="1" applyFill="1" applyBorder="1" applyAlignment="1">
      <alignment vertical="center"/>
    </xf>
    <xf numFmtId="2" fontId="5" fillId="2" borderId="10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2" fontId="8" fillId="0" borderId="30" xfId="1" applyNumberFormat="1" applyFont="1" applyFill="1" applyBorder="1" applyAlignment="1">
      <alignment vertical="center"/>
    </xf>
    <xf numFmtId="2" fontId="8" fillId="0" borderId="33" xfId="1" applyNumberFormat="1" applyFont="1" applyFill="1" applyBorder="1" applyAlignment="1">
      <alignment vertical="center"/>
    </xf>
    <xf numFmtId="2" fontId="8" fillId="0" borderId="30" xfId="1" applyNumberFormat="1" applyFont="1" applyFill="1" applyBorder="1" applyAlignment="1">
      <alignment horizontal="right" vertical="center"/>
    </xf>
    <xf numFmtId="0" fontId="5" fillId="0" borderId="35" xfId="1" applyFont="1" applyFill="1" applyBorder="1" applyAlignment="1">
      <alignment horizontal="right" vertical="center"/>
    </xf>
    <xf numFmtId="2" fontId="9" fillId="2" borderId="10" xfId="1" applyNumberFormat="1" applyFont="1" applyFill="1" applyBorder="1"/>
    <xf numFmtId="0" fontId="5" fillId="0" borderId="36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right" vertical="center"/>
    </xf>
    <xf numFmtId="0" fontId="5" fillId="2" borderId="33" xfId="1" applyFont="1" applyFill="1" applyBorder="1" applyAlignment="1">
      <alignment horizontal="center" vertical="center"/>
    </xf>
    <xf numFmtId="2" fontId="5" fillId="2" borderId="33" xfId="1" applyNumberFormat="1" applyFont="1" applyFill="1" applyBorder="1" applyAlignment="1">
      <alignment vertical="center"/>
    </xf>
    <xf numFmtId="2" fontId="5" fillId="2" borderId="30" xfId="1" applyNumberFormat="1" applyFont="1" applyFill="1" applyBorder="1" applyAlignment="1">
      <alignment vertical="center"/>
    </xf>
    <xf numFmtId="0" fontId="5" fillId="2" borderId="30" xfId="1" applyFont="1" applyFill="1" applyBorder="1" applyAlignment="1">
      <alignment vertical="center"/>
    </xf>
    <xf numFmtId="2" fontId="8" fillId="2" borderId="33" xfId="1" applyNumberFormat="1" applyFont="1" applyFill="1" applyBorder="1" applyAlignment="1">
      <alignment vertical="center"/>
    </xf>
    <xf numFmtId="2" fontId="8" fillId="2" borderId="30" xfId="1" applyNumberFormat="1" applyFont="1" applyFill="1" applyBorder="1" applyAlignment="1">
      <alignment vertical="center"/>
    </xf>
    <xf numFmtId="0" fontId="5" fillId="0" borderId="10" xfId="2" applyFont="1" applyBorder="1" applyAlignment="1">
      <alignment horizontal="right" vertical="center" wrapText="1"/>
    </xf>
    <xf numFmtId="2" fontId="5" fillId="0" borderId="10" xfId="2" applyNumberFormat="1" applyFont="1" applyBorder="1" applyAlignment="1">
      <alignment horizontal="right" vertical="center" wrapText="1"/>
    </xf>
    <xf numFmtId="2" fontId="5" fillId="2" borderId="34" xfId="2" applyNumberFormat="1" applyFont="1" applyFill="1" applyBorder="1" applyAlignment="1">
      <alignment vertical="center" wrapText="1"/>
    </xf>
    <xf numFmtId="0" fontId="5" fillId="0" borderId="33" xfId="1" applyFont="1" applyFill="1" applyBorder="1" applyAlignment="1">
      <alignment horizontal="right" vertical="center"/>
    </xf>
    <xf numFmtId="0" fontId="8" fillId="0" borderId="30" xfId="1" applyFont="1" applyFill="1" applyBorder="1" applyAlignment="1">
      <alignment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2" fontId="10" fillId="0" borderId="31" xfId="1" applyNumberFormat="1" applyFont="1" applyFill="1" applyBorder="1" applyAlignment="1">
      <alignment vertical="center"/>
    </xf>
    <xf numFmtId="2" fontId="10" fillId="0" borderId="32" xfId="1" applyNumberFormat="1" applyFont="1" applyFill="1" applyBorder="1" applyAlignment="1">
      <alignment vertical="center"/>
    </xf>
    <xf numFmtId="2" fontId="10" fillId="0" borderId="0" xfId="1" applyNumberFormat="1" applyFont="1" applyFill="1" applyBorder="1" applyAlignment="1">
      <alignment vertical="center"/>
    </xf>
    <xf numFmtId="2" fontId="11" fillId="0" borderId="0" xfId="1" applyNumberFormat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vertical="center"/>
    </xf>
    <xf numFmtId="0" fontId="5" fillId="3" borderId="33" xfId="2" applyFont="1" applyFill="1" applyBorder="1" applyAlignment="1">
      <alignment vertical="center"/>
    </xf>
    <xf numFmtId="0" fontId="5" fillId="3" borderId="30" xfId="2" applyFont="1" applyFill="1" applyBorder="1" applyAlignment="1">
      <alignment vertical="center"/>
    </xf>
    <xf numFmtId="0" fontId="5" fillId="3" borderId="31" xfId="2" applyFont="1" applyFill="1" applyBorder="1" applyAlignment="1">
      <alignment vertical="center"/>
    </xf>
    <xf numFmtId="2" fontId="5" fillId="3" borderId="31" xfId="2" applyNumberFormat="1" applyFont="1" applyFill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2" fontId="5" fillId="3" borderId="33" xfId="2" applyNumberFormat="1" applyFont="1" applyFill="1" applyBorder="1" applyAlignment="1">
      <alignment vertical="center"/>
    </xf>
    <xf numFmtId="2" fontId="8" fillId="0" borderId="0" xfId="1" applyNumberFormat="1" applyFont="1" applyAlignment="1">
      <alignment vertical="center"/>
    </xf>
    <xf numFmtId="2" fontId="5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5" fillId="3" borderId="33" xfId="2" applyFont="1" applyFill="1" applyBorder="1" applyAlignment="1">
      <alignment vertical="center" wrapText="1"/>
    </xf>
    <xf numFmtId="0" fontId="5" fillId="0" borderId="33" xfId="2" applyFont="1" applyBorder="1" applyAlignment="1">
      <alignment vertical="center" wrapText="1"/>
    </xf>
    <xf numFmtId="0" fontId="8" fillId="0" borderId="30" xfId="2" applyFont="1" applyBorder="1" applyAlignment="1">
      <alignment vertical="center"/>
    </xf>
    <xf numFmtId="0" fontId="8" fillId="0" borderId="31" xfId="2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2" fontId="8" fillId="0" borderId="31" xfId="2" applyNumberFormat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2" fontId="8" fillId="0" borderId="33" xfId="2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2" fontId="8" fillId="0" borderId="0" xfId="1" applyNumberFormat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2" fontId="11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1" fillId="0" borderId="0" xfId="1" applyAlignment="1">
      <alignment horizontal="right"/>
    </xf>
    <xf numFmtId="0" fontId="12" fillId="0" borderId="0" xfId="1" applyFont="1"/>
  </cellXfs>
  <cellStyles count="3">
    <cellStyle name="Обычный" xfId="0" builtinId="0"/>
    <cellStyle name="Обычный 2" xfId="2"/>
    <cellStyle name="Обычный_Многоквартирны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03"/>
  <sheetViews>
    <sheetView tabSelected="1" zoomScaleNormal="100" workbookViewId="0">
      <pane ySplit="4" topLeftCell="A5" activePane="bottomLeft" state="frozen"/>
      <selection pane="bottomLeft" activeCell="AF13" sqref="AF13"/>
    </sheetView>
  </sheetViews>
  <sheetFormatPr defaultColWidth="11.42578125" defaultRowHeight="15" x14ac:dyDescent="0.2"/>
  <cols>
    <col min="1" max="1" width="3.85546875" style="7" customWidth="1"/>
    <col min="2" max="2" width="14" style="7" customWidth="1"/>
    <col min="3" max="3" width="18.7109375" style="7" customWidth="1"/>
    <col min="4" max="4" width="4.140625" style="7" customWidth="1"/>
    <col min="5" max="5" width="7.28515625" style="7" customWidth="1"/>
    <col min="6" max="7" width="14.7109375" style="7" hidden="1" customWidth="1"/>
    <col min="8" max="8" width="0.28515625" style="7" hidden="1" customWidth="1"/>
    <col min="9" max="9" width="9.28515625" style="7" customWidth="1"/>
    <col min="10" max="10" width="14.7109375" style="7" hidden="1" customWidth="1"/>
    <col min="11" max="11" width="6.28515625" style="7" customWidth="1"/>
    <col min="12" max="12" width="6.140625" style="7" customWidth="1"/>
    <col min="13" max="13" width="4.28515625" style="7" customWidth="1"/>
    <col min="14" max="14" width="5.140625" style="7" customWidth="1"/>
    <col min="15" max="19" width="4.28515625" style="7" customWidth="1"/>
    <col min="20" max="20" width="7.42578125" style="7" customWidth="1"/>
    <col min="21" max="21" width="7.7109375" style="7" customWidth="1"/>
    <col min="22" max="31" width="4.28515625" style="7" customWidth="1"/>
    <col min="32" max="16384" width="11.42578125" style="7"/>
  </cols>
  <sheetData>
    <row r="1" spans="1:31" ht="34.9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  <c r="S1" s="3"/>
      <c r="T1" s="4"/>
      <c r="U1" s="5"/>
      <c r="V1" s="2"/>
      <c r="W1" s="3"/>
      <c r="X1" s="3"/>
      <c r="Y1" s="3"/>
      <c r="Z1" s="3"/>
      <c r="AA1" s="6"/>
      <c r="AB1" s="4"/>
      <c r="AC1" s="4"/>
      <c r="AD1" s="6"/>
      <c r="AE1" s="6"/>
    </row>
    <row r="2" spans="1:31" ht="36" customHeight="1" thickTop="1" x14ac:dyDescent="0.2">
      <c r="A2" s="8" t="s">
        <v>1</v>
      </c>
      <c r="B2" s="9" t="s">
        <v>2</v>
      </c>
      <c r="C2" s="9"/>
      <c r="D2" s="10"/>
      <c r="E2" s="11" t="s">
        <v>3</v>
      </c>
      <c r="F2" s="12"/>
      <c r="G2" s="13"/>
      <c r="H2" s="14" t="s">
        <v>4</v>
      </c>
      <c r="I2" s="10" t="s">
        <v>5</v>
      </c>
      <c r="J2" s="15" t="s">
        <v>6</v>
      </c>
      <c r="K2" s="11" t="s">
        <v>7</v>
      </c>
      <c r="L2" s="11" t="s">
        <v>8</v>
      </c>
      <c r="M2" s="16" t="s">
        <v>9</v>
      </c>
      <c r="N2" s="17"/>
      <c r="O2" s="17"/>
      <c r="P2" s="17"/>
      <c r="Q2" s="17"/>
      <c r="R2" s="17"/>
      <c r="S2" s="18"/>
      <c r="T2" s="19" t="s">
        <v>10</v>
      </c>
      <c r="U2" s="19" t="s">
        <v>11</v>
      </c>
      <c r="V2" s="16" t="s">
        <v>12</v>
      </c>
      <c r="W2" s="17"/>
      <c r="X2" s="17"/>
      <c r="Y2" s="17"/>
      <c r="Z2" s="18"/>
      <c r="AA2" s="20" t="s">
        <v>13</v>
      </c>
      <c r="AB2" s="20" t="s">
        <v>14</v>
      </c>
      <c r="AC2" s="19" t="s">
        <v>15</v>
      </c>
      <c r="AD2" s="21" t="s">
        <v>16</v>
      </c>
      <c r="AE2" s="22" t="s">
        <v>17</v>
      </c>
    </row>
    <row r="3" spans="1:31" ht="183.75" customHeight="1" thickBot="1" x14ac:dyDescent="0.25">
      <c r="A3" s="23"/>
      <c r="B3" s="24"/>
      <c r="C3" s="24"/>
      <c r="D3" s="25"/>
      <c r="E3" s="26"/>
      <c r="F3" s="27"/>
      <c r="G3" s="28" t="s">
        <v>18</v>
      </c>
      <c r="H3" s="29"/>
      <c r="I3" s="25"/>
      <c r="J3" s="30"/>
      <c r="K3" s="26"/>
      <c r="L3" s="26"/>
      <c r="M3" s="31" t="s">
        <v>19</v>
      </c>
      <c r="N3" s="32" t="s">
        <v>20</v>
      </c>
      <c r="O3" s="33" t="s">
        <v>21</v>
      </c>
      <c r="P3" s="32" t="s">
        <v>22</v>
      </c>
      <c r="Q3" s="33" t="s">
        <v>23</v>
      </c>
      <c r="R3" s="32" t="s">
        <v>24</v>
      </c>
      <c r="S3" s="33" t="s">
        <v>25</v>
      </c>
      <c r="T3" s="34"/>
      <c r="U3" s="35"/>
      <c r="V3" s="32" t="s">
        <v>19</v>
      </c>
      <c r="W3" s="33" t="s">
        <v>26</v>
      </c>
      <c r="X3" s="32" t="s">
        <v>27</v>
      </c>
      <c r="Y3" s="33" t="s">
        <v>28</v>
      </c>
      <c r="Z3" s="32" t="s">
        <v>29</v>
      </c>
      <c r="AA3" s="36"/>
      <c r="AB3" s="36"/>
      <c r="AC3" s="34"/>
      <c r="AD3" s="35"/>
      <c r="AE3" s="37"/>
    </row>
    <row r="4" spans="1:31" ht="17.25" customHeight="1" thickTop="1" x14ac:dyDescent="0.2">
      <c r="A4" s="38"/>
      <c r="B4" s="39" t="s">
        <v>30</v>
      </c>
      <c r="C4" s="40"/>
      <c r="D4" s="41"/>
      <c r="E4" s="42">
        <f>E6+E9+E56+E61+E68+E86+E88+E95+E97+129+24+8</f>
        <v>2323</v>
      </c>
      <c r="F4" s="43" t="e">
        <f>SUM(F6:F98)/2</f>
        <v>#REF!</v>
      </c>
      <c r="G4" s="44" t="e">
        <f>SUM(G6:G98)/2</f>
        <v>#REF!</v>
      </c>
      <c r="H4" s="45" t="e">
        <f>SUM(H6:H98)/2</f>
        <v>#REF!</v>
      </c>
      <c r="I4" s="42">
        <f>I6+I9+I56+I61+I68+I86+I88+I95+I97+6079.2+923.88+363.8</f>
        <v>114796.46999999999</v>
      </c>
      <c r="J4" s="46" t="e">
        <f>SUM(J6:J98)/2</f>
        <v>#REF!</v>
      </c>
      <c r="K4" s="42">
        <f>K6+K9+K56+K61+K68+K86+K88+K95+K97+3</f>
        <v>87</v>
      </c>
      <c r="L4" s="47" t="s">
        <v>31</v>
      </c>
      <c r="M4" s="42"/>
      <c r="N4" s="48"/>
      <c r="O4" s="49"/>
      <c r="P4" s="48"/>
      <c r="Q4" s="49"/>
      <c r="R4" s="48"/>
      <c r="S4" s="49"/>
      <c r="T4" s="48"/>
      <c r="U4" s="49"/>
      <c r="V4" s="48"/>
      <c r="W4" s="49"/>
      <c r="X4" s="48"/>
      <c r="Y4" s="50"/>
      <c r="Z4" s="51"/>
      <c r="AA4" s="49"/>
      <c r="AB4" s="48"/>
      <c r="AC4" s="49"/>
      <c r="AD4" s="48"/>
      <c r="AE4" s="52"/>
    </row>
    <row r="5" spans="1:31" ht="16.899999999999999" customHeight="1" thickBot="1" x14ac:dyDescent="0.25">
      <c r="A5" s="53"/>
      <c r="B5" s="54" t="s">
        <v>32</v>
      </c>
      <c r="C5" s="55"/>
      <c r="D5" s="56"/>
      <c r="E5" s="57"/>
      <c r="F5" s="57"/>
      <c r="G5" s="57"/>
      <c r="H5" s="57"/>
      <c r="I5" s="58"/>
      <c r="J5" s="59"/>
      <c r="K5" s="60"/>
      <c r="L5" s="61"/>
      <c r="M5" s="61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1:31" ht="17.25" customHeight="1" thickTop="1" x14ac:dyDescent="0.2">
      <c r="A6" s="63"/>
      <c r="B6" s="64"/>
      <c r="C6" s="65"/>
      <c r="D6" s="66"/>
      <c r="E6" s="67">
        <f t="shared" ref="E6:K6" si="0">E7+E8</f>
        <v>54</v>
      </c>
      <c r="F6" s="67" t="e">
        <f t="shared" si="0"/>
        <v>#REF!</v>
      </c>
      <c r="G6" s="67">
        <f t="shared" si="0"/>
        <v>0.48</v>
      </c>
      <c r="H6" s="67">
        <f t="shared" si="0"/>
        <v>3023.3</v>
      </c>
      <c r="I6" s="67">
        <f t="shared" si="0"/>
        <v>3020.9</v>
      </c>
      <c r="J6" s="67" t="e">
        <f t="shared" si="0"/>
        <v>#REF!</v>
      </c>
      <c r="K6" s="67">
        <f t="shared" si="0"/>
        <v>2</v>
      </c>
      <c r="L6" s="68">
        <v>20.329999999999998</v>
      </c>
      <c r="M6" s="69">
        <v>4.5999999999999996</v>
      </c>
      <c r="N6" s="68">
        <v>0.52</v>
      </c>
      <c r="O6" s="68">
        <v>0.05</v>
      </c>
      <c r="P6" s="68">
        <v>0.02</v>
      </c>
      <c r="Q6" s="68">
        <v>3.95</v>
      </c>
      <c r="R6" s="68">
        <v>0.01</v>
      </c>
      <c r="S6" s="68">
        <v>0.05</v>
      </c>
      <c r="T6" s="68">
        <v>2.65</v>
      </c>
      <c r="U6" s="68">
        <v>0.41</v>
      </c>
      <c r="V6" s="68">
        <v>2.98</v>
      </c>
      <c r="W6" s="68">
        <v>0.66</v>
      </c>
      <c r="X6" s="68">
        <v>1.24</v>
      </c>
      <c r="Y6" s="69">
        <v>1</v>
      </c>
      <c r="Z6" s="68">
        <v>0.08</v>
      </c>
      <c r="AA6" s="69">
        <v>0</v>
      </c>
      <c r="AB6" s="69">
        <v>1.1000000000000001</v>
      </c>
      <c r="AC6" s="68">
        <v>0.28999999999999998</v>
      </c>
      <c r="AD6" s="69">
        <v>0.5</v>
      </c>
      <c r="AE6" s="69">
        <v>7.8</v>
      </c>
    </row>
    <row r="7" spans="1:31" ht="17.25" customHeight="1" x14ac:dyDescent="0.2">
      <c r="A7" s="70">
        <v>1</v>
      </c>
      <c r="B7" s="71" t="s">
        <v>33</v>
      </c>
      <c r="C7" s="72" t="s">
        <v>34</v>
      </c>
      <c r="D7" s="73">
        <v>5</v>
      </c>
      <c r="E7" s="74">
        <v>27</v>
      </c>
      <c r="F7" s="75" t="e">
        <f>#REF!-G7</f>
        <v>#REF!</v>
      </c>
      <c r="G7" s="76">
        <v>0.24</v>
      </c>
      <c r="H7" s="76">
        <v>1479.8</v>
      </c>
      <c r="I7" s="77">
        <v>1477.4</v>
      </c>
      <c r="J7" s="78" t="e">
        <f>#REF!*I7</f>
        <v>#REF!</v>
      </c>
      <c r="K7" s="78">
        <v>1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7.25" customHeight="1" x14ac:dyDescent="0.2">
      <c r="A8" s="70">
        <v>2</v>
      </c>
      <c r="B8" s="80" t="s">
        <v>33</v>
      </c>
      <c r="C8" s="72" t="s">
        <v>35</v>
      </c>
      <c r="D8" s="73">
        <v>8</v>
      </c>
      <c r="E8" s="74">
        <v>27</v>
      </c>
      <c r="F8" s="75" t="e">
        <f>#REF!-G8</f>
        <v>#REF!</v>
      </c>
      <c r="G8" s="76">
        <v>0.24</v>
      </c>
      <c r="H8" s="76">
        <v>1543.5</v>
      </c>
      <c r="I8" s="77">
        <v>1543.5</v>
      </c>
      <c r="J8" s="78" t="e">
        <f>#REF!*I8</f>
        <v>#REF!</v>
      </c>
      <c r="K8" s="78">
        <v>1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7.25" customHeight="1" x14ac:dyDescent="0.2">
      <c r="A9" s="81"/>
      <c r="B9" s="82"/>
      <c r="C9" s="83"/>
      <c r="D9" s="84"/>
      <c r="E9" s="85">
        <f t="shared" ref="E9:K9" si="1">SUM(E10:E55)</f>
        <v>1625</v>
      </c>
      <c r="F9" s="85" t="e">
        <f t="shared" si="1"/>
        <v>#REF!</v>
      </c>
      <c r="G9" s="85">
        <f t="shared" si="1"/>
        <v>11.040000000000008</v>
      </c>
      <c r="H9" s="85">
        <f t="shared" si="1"/>
        <v>83283.989999999991</v>
      </c>
      <c r="I9" s="85">
        <f t="shared" si="1"/>
        <v>83036.299999999988</v>
      </c>
      <c r="J9" s="86" t="e">
        <f t="shared" si="1"/>
        <v>#REF!</v>
      </c>
      <c r="K9" s="87">
        <f t="shared" si="1"/>
        <v>46</v>
      </c>
      <c r="L9" s="88">
        <v>20.16</v>
      </c>
      <c r="M9" s="88">
        <v>4.54</v>
      </c>
      <c r="N9" s="88">
        <v>0.46</v>
      </c>
      <c r="O9" s="88">
        <v>0.05</v>
      </c>
      <c r="P9" s="88">
        <v>0.02</v>
      </c>
      <c r="Q9" s="88">
        <v>3.95</v>
      </c>
      <c r="R9" s="88">
        <v>0.01</v>
      </c>
      <c r="S9" s="88">
        <v>0.05</v>
      </c>
      <c r="T9" s="88">
        <v>2.65</v>
      </c>
      <c r="U9" s="88">
        <v>0.41</v>
      </c>
      <c r="V9" s="88">
        <v>2.98</v>
      </c>
      <c r="W9" s="88">
        <v>0.66</v>
      </c>
      <c r="X9" s="88">
        <v>1.24</v>
      </c>
      <c r="Y9" s="89">
        <v>1</v>
      </c>
      <c r="Z9" s="88">
        <v>0.08</v>
      </c>
      <c r="AA9" s="89">
        <v>0</v>
      </c>
      <c r="AB9" s="89">
        <v>1.1000000000000001</v>
      </c>
      <c r="AC9" s="88">
        <v>0.28999999999999998</v>
      </c>
      <c r="AD9" s="88">
        <v>0.39</v>
      </c>
      <c r="AE9" s="89">
        <v>7.8</v>
      </c>
    </row>
    <row r="10" spans="1:31" ht="17.25" customHeight="1" x14ac:dyDescent="0.2">
      <c r="A10" s="70">
        <v>3</v>
      </c>
      <c r="B10" s="80" t="s">
        <v>33</v>
      </c>
      <c r="C10" s="90" t="s">
        <v>35</v>
      </c>
      <c r="D10" s="91">
        <v>3</v>
      </c>
      <c r="E10" s="28">
        <v>30</v>
      </c>
      <c r="F10" s="92" t="e">
        <f>#REF!-G10</f>
        <v>#REF!</v>
      </c>
      <c r="G10" s="93">
        <v>0.24</v>
      </c>
      <c r="H10" s="93">
        <v>1841.4</v>
      </c>
      <c r="I10" s="94">
        <v>1866.5</v>
      </c>
      <c r="J10" s="78" t="e">
        <f>#REF!*I10</f>
        <v>#REF!</v>
      </c>
      <c r="K10" s="78">
        <v>1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ht="17.25" customHeight="1" x14ac:dyDescent="0.2">
      <c r="A11" s="70">
        <v>4</v>
      </c>
      <c r="B11" s="80" t="s">
        <v>33</v>
      </c>
      <c r="C11" s="72" t="s">
        <v>35</v>
      </c>
      <c r="D11" s="73" t="s">
        <v>36</v>
      </c>
      <c r="E11" s="74">
        <v>27</v>
      </c>
      <c r="F11" s="75" t="e">
        <f>#REF!-G11</f>
        <v>#REF!</v>
      </c>
      <c r="G11" s="75">
        <v>0.24</v>
      </c>
      <c r="H11" s="75">
        <v>1570.2</v>
      </c>
      <c r="I11" s="95">
        <v>1566.6</v>
      </c>
      <c r="J11" s="78" t="e">
        <f>#REF!*I11</f>
        <v>#REF!</v>
      </c>
      <c r="K11" s="78">
        <v>1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1:31" ht="17.25" customHeight="1" x14ac:dyDescent="0.2">
      <c r="A12" s="70">
        <v>5</v>
      </c>
      <c r="B12" s="80" t="s">
        <v>33</v>
      </c>
      <c r="C12" s="72" t="s">
        <v>35</v>
      </c>
      <c r="D12" s="73">
        <v>9</v>
      </c>
      <c r="E12" s="74">
        <v>27</v>
      </c>
      <c r="F12" s="75" t="e">
        <f>#REF!-G12</f>
        <v>#REF!</v>
      </c>
      <c r="G12" s="75">
        <v>0.24</v>
      </c>
      <c r="H12" s="75">
        <v>1311.5</v>
      </c>
      <c r="I12" s="95">
        <v>1311.3</v>
      </c>
      <c r="J12" s="78" t="e">
        <f>#REF!*I12</f>
        <v>#REF!</v>
      </c>
      <c r="K12" s="78">
        <v>1</v>
      </c>
      <c r="L12" s="96"/>
      <c r="M12" s="79"/>
      <c r="N12" s="97"/>
      <c r="O12" s="97"/>
      <c r="P12" s="97"/>
      <c r="Q12" s="97"/>
      <c r="R12" s="97"/>
      <c r="S12" s="97"/>
      <c r="T12" s="97"/>
      <c r="U12" s="97"/>
      <c r="V12" s="79"/>
      <c r="W12" s="97"/>
      <c r="X12" s="97"/>
      <c r="Y12" s="97"/>
      <c r="Z12" s="97"/>
      <c r="AA12" s="97"/>
      <c r="AB12" s="97"/>
      <c r="AC12" s="97"/>
      <c r="AD12" s="97"/>
      <c r="AE12" s="97"/>
    </row>
    <row r="13" spans="1:31" ht="17.25" customHeight="1" x14ac:dyDescent="0.2">
      <c r="A13" s="70">
        <v>6</v>
      </c>
      <c r="B13" s="80" t="s">
        <v>33</v>
      </c>
      <c r="C13" s="72" t="s">
        <v>37</v>
      </c>
      <c r="D13" s="73">
        <v>8</v>
      </c>
      <c r="E13" s="98">
        <v>56</v>
      </c>
      <c r="F13" s="75" t="e">
        <f>#REF!-G13</f>
        <v>#REF!</v>
      </c>
      <c r="G13" s="75">
        <v>0.24</v>
      </c>
      <c r="H13" s="75">
        <v>2673.9</v>
      </c>
      <c r="I13" s="95">
        <v>2672.1</v>
      </c>
      <c r="J13" s="78" t="e">
        <f>#REF!*I13</f>
        <v>#REF!</v>
      </c>
      <c r="K13" s="78">
        <v>1</v>
      </c>
      <c r="L13" s="96"/>
      <c r="M13" s="79"/>
      <c r="N13" s="97"/>
      <c r="O13" s="97"/>
      <c r="P13" s="97"/>
      <c r="Q13" s="97"/>
      <c r="R13" s="97"/>
      <c r="S13" s="97"/>
      <c r="T13" s="97"/>
      <c r="U13" s="97"/>
      <c r="V13" s="79"/>
      <c r="W13" s="97"/>
      <c r="X13" s="97"/>
      <c r="Y13" s="97"/>
      <c r="Z13" s="97"/>
      <c r="AA13" s="97"/>
      <c r="AB13" s="97"/>
      <c r="AC13" s="97"/>
      <c r="AD13" s="97"/>
      <c r="AE13" s="97"/>
    </row>
    <row r="14" spans="1:31" ht="17.25" customHeight="1" x14ac:dyDescent="0.2">
      <c r="A14" s="70">
        <v>7</v>
      </c>
      <c r="B14" s="80" t="s">
        <v>33</v>
      </c>
      <c r="C14" s="72" t="s">
        <v>37</v>
      </c>
      <c r="D14" s="73" t="s">
        <v>38</v>
      </c>
      <c r="E14" s="98">
        <v>27</v>
      </c>
      <c r="F14" s="75" t="e">
        <f>#REF!-G14</f>
        <v>#REF!</v>
      </c>
      <c r="G14" s="75">
        <v>0.24</v>
      </c>
      <c r="H14" s="75">
        <v>1433.07</v>
      </c>
      <c r="I14" s="95">
        <v>1433.77</v>
      </c>
      <c r="J14" s="78" t="e">
        <f>#REF!*I14</f>
        <v>#REF!</v>
      </c>
      <c r="K14" s="78">
        <v>1</v>
      </c>
      <c r="L14" s="96"/>
      <c r="M14" s="79"/>
      <c r="N14" s="97"/>
      <c r="O14" s="97"/>
      <c r="P14" s="97"/>
      <c r="Q14" s="97"/>
      <c r="R14" s="97"/>
      <c r="S14" s="97"/>
      <c r="T14" s="97"/>
      <c r="U14" s="97"/>
      <c r="V14" s="79"/>
      <c r="W14" s="97"/>
      <c r="X14" s="97"/>
      <c r="Y14" s="97"/>
      <c r="Z14" s="97"/>
      <c r="AA14" s="97"/>
      <c r="AB14" s="97"/>
      <c r="AC14" s="97"/>
      <c r="AD14" s="97"/>
      <c r="AE14" s="97"/>
    </row>
    <row r="15" spans="1:31" ht="17.25" customHeight="1" x14ac:dyDescent="0.2">
      <c r="A15" s="70">
        <v>8</v>
      </c>
      <c r="B15" s="80" t="s">
        <v>33</v>
      </c>
      <c r="C15" s="72" t="s">
        <v>37</v>
      </c>
      <c r="D15" s="73">
        <v>10</v>
      </c>
      <c r="E15" s="98">
        <v>12</v>
      </c>
      <c r="F15" s="75" t="e">
        <f>#REF!-G15</f>
        <v>#REF!</v>
      </c>
      <c r="G15" s="75">
        <v>0.24</v>
      </c>
      <c r="H15" s="75">
        <v>582.1</v>
      </c>
      <c r="I15" s="95">
        <v>580.5</v>
      </c>
      <c r="J15" s="78" t="e">
        <f>#REF!*I15</f>
        <v>#REF!</v>
      </c>
      <c r="K15" s="78">
        <v>1</v>
      </c>
      <c r="L15" s="96"/>
      <c r="M15" s="79"/>
      <c r="N15" s="97"/>
      <c r="O15" s="97"/>
      <c r="P15" s="97"/>
      <c r="Q15" s="97"/>
      <c r="R15" s="97"/>
      <c r="S15" s="97"/>
      <c r="T15" s="97"/>
      <c r="U15" s="97"/>
      <c r="V15" s="79"/>
      <c r="W15" s="97"/>
      <c r="X15" s="97"/>
      <c r="Y15" s="97"/>
      <c r="Z15" s="97"/>
      <c r="AA15" s="97"/>
      <c r="AB15" s="97"/>
      <c r="AC15" s="97"/>
      <c r="AD15" s="97"/>
      <c r="AE15" s="97"/>
    </row>
    <row r="16" spans="1:31" ht="17.25" customHeight="1" x14ac:dyDescent="0.2">
      <c r="A16" s="70">
        <v>9</v>
      </c>
      <c r="B16" s="80" t="s">
        <v>33</v>
      </c>
      <c r="C16" s="72" t="s">
        <v>37</v>
      </c>
      <c r="D16" s="73">
        <v>12</v>
      </c>
      <c r="E16" s="98">
        <v>27</v>
      </c>
      <c r="F16" s="75" t="e">
        <f>#REF!-G16</f>
        <v>#REF!</v>
      </c>
      <c r="G16" s="75">
        <v>0.24</v>
      </c>
      <c r="H16" s="75">
        <v>1315.7</v>
      </c>
      <c r="I16" s="95">
        <v>1314.8</v>
      </c>
      <c r="J16" s="78" t="e">
        <f>#REF!*I16</f>
        <v>#REF!</v>
      </c>
      <c r="K16" s="78">
        <v>1</v>
      </c>
      <c r="L16" s="96"/>
      <c r="M16" s="79"/>
      <c r="N16" s="97"/>
      <c r="O16" s="97"/>
      <c r="P16" s="97"/>
      <c r="Q16" s="97"/>
      <c r="R16" s="97"/>
      <c r="S16" s="97"/>
      <c r="T16" s="97"/>
      <c r="U16" s="97"/>
      <c r="V16" s="79"/>
      <c r="W16" s="97"/>
      <c r="X16" s="97"/>
      <c r="Y16" s="97"/>
      <c r="Z16" s="97"/>
      <c r="AA16" s="97"/>
      <c r="AB16" s="97"/>
      <c r="AC16" s="97"/>
      <c r="AD16" s="97"/>
      <c r="AE16" s="97"/>
    </row>
    <row r="17" spans="1:31" ht="17.25" customHeight="1" x14ac:dyDescent="0.2">
      <c r="A17" s="70">
        <v>10</v>
      </c>
      <c r="B17" s="80" t="s">
        <v>33</v>
      </c>
      <c r="C17" s="72" t="s">
        <v>39</v>
      </c>
      <c r="D17" s="73">
        <v>1</v>
      </c>
      <c r="E17" s="74">
        <v>44</v>
      </c>
      <c r="F17" s="75" t="e">
        <f>#REF!-G17</f>
        <v>#REF!</v>
      </c>
      <c r="G17" s="76">
        <v>0.24</v>
      </c>
      <c r="H17" s="76">
        <v>2505.8000000000002</v>
      </c>
      <c r="I17" s="77">
        <v>2676.96</v>
      </c>
      <c r="J17" s="78" t="e">
        <f>#REF!*I17</f>
        <v>#REF!</v>
      </c>
      <c r="K17" s="78">
        <v>1</v>
      </c>
      <c r="L17" s="96"/>
      <c r="M17" s="79"/>
      <c r="N17" s="97"/>
      <c r="O17" s="97"/>
      <c r="P17" s="97"/>
      <c r="Q17" s="97"/>
      <c r="R17" s="97"/>
      <c r="S17" s="97"/>
      <c r="T17" s="97"/>
      <c r="U17" s="97"/>
      <c r="V17" s="79"/>
      <c r="W17" s="97"/>
      <c r="X17" s="97"/>
      <c r="Y17" s="97"/>
      <c r="Z17" s="97"/>
      <c r="AA17" s="97"/>
      <c r="AB17" s="97"/>
      <c r="AC17" s="97"/>
      <c r="AD17" s="97"/>
      <c r="AE17" s="97"/>
    </row>
    <row r="18" spans="1:31" ht="17.25" customHeight="1" x14ac:dyDescent="0.2">
      <c r="A18" s="70">
        <v>11</v>
      </c>
      <c r="B18" s="80" t="s">
        <v>33</v>
      </c>
      <c r="C18" s="72" t="s">
        <v>39</v>
      </c>
      <c r="D18" s="73">
        <v>3</v>
      </c>
      <c r="E18" s="74">
        <v>60</v>
      </c>
      <c r="F18" s="75" t="e">
        <f>#REF!-G18</f>
        <v>#REF!</v>
      </c>
      <c r="G18" s="76">
        <v>0.24</v>
      </c>
      <c r="H18" s="76">
        <v>3186.6</v>
      </c>
      <c r="I18" s="77">
        <v>3254.6</v>
      </c>
      <c r="J18" s="78" t="e">
        <f>#REF!*I18</f>
        <v>#REF!</v>
      </c>
      <c r="K18" s="78">
        <v>1</v>
      </c>
      <c r="L18" s="96"/>
      <c r="M18" s="79"/>
      <c r="N18" s="97"/>
      <c r="O18" s="97"/>
      <c r="P18" s="97"/>
      <c r="Q18" s="97"/>
      <c r="R18" s="97"/>
      <c r="S18" s="97"/>
      <c r="T18" s="97"/>
      <c r="U18" s="97"/>
      <c r="V18" s="79"/>
      <c r="W18" s="97"/>
      <c r="X18" s="97"/>
      <c r="Y18" s="97"/>
      <c r="Z18" s="97"/>
      <c r="AA18" s="97"/>
      <c r="AB18" s="97"/>
      <c r="AC18" s="97"/>
      <c r="AD18" s="97"/>
      <c r="AE18" s="97"/>
    </row>
    <row r="19" spans="1:31" ht="17.25" customHeight="1" x14ac:dyDescent="0.2">
      <c r="A19" s="70">
        <v>12</v>
      </c>
      <c r="B19" s="80" t="s">
        <v>33</v>
      </c>
      <c r="C19" s="72" t="s">
        <v>39</v>
      </c>
      <c r="D19" s="73">
        <v>5</v>
      </c>
      <c r="E19" s="74">
        <v>18</v>
      </c>
      <c r="F19" s="75" t="e">
        <f>#REF!-G19</f>
        <v>#REF!</v>
      </c>
      <c r="G19" s="76">
        <v>0.24</v>
      </c>
      <c r="H19" s="76">
        <v>867.2</v>
      </c>
      <c r="I19" s="77">
        <v>866.85</v>
      </c>
      <c r="J19" s="78" t="e">
        <f>#REF!*I19</f>
        <v>#REF!</v>
      </c>
      <c r="K19" s="78">
        <v>1</v>
      </c>
      <c r="L19" s="96"/>
      <c r="M19" s="79"/>
      <c r="N19" s="97"/>
      <c r="O19" s="97"/>
      <c r="P19" s="97"/>
      <c r="Q19" s="97"/>
      <c r="R19" s="97"/>
      <c r="S19" s="97"/>
      <c r="T19" s="97"/>
      <c r="U19" s="97"/>
      <c r="V19" s="79"/>
      <c r="W19" s="97"/>
      <c r="X19" s="97"/>
      <c r="Y19" s="97"/>
      <c r="Z19" s="97"/>
      <c r="AA19" s="97"/>
      <c r="AB19" s="97"/>
      <c r="AC19" s="97"/>
      <c r="AD19" s="97"/>
      <c r="AE19" s="97"/>
    </row>
    <row r="20" spans="1:31" ht="17.25" customHeight="1" x14ac:dyDescent="0.2">
      <c r="A20" s="70">
        <v>13</v>
      </c>
      <c r="B20" s="80" t="s">
        <v>33</v>
      </c>
      <c r="C20" s="72" t="s">
        <v>39</v>
      </c>
      <c r="D20" s="73">
        <v>6</v>
      </c>
      <c r="E20" s="74">
        <v>27</v>
      </c>
      <c r="F20" s="75" t="e">
        <f>#REF!-G20</f>
        <v>#REF!</v>
      </c>
      <c r="G20" s="76">
        <v>0.24</v>
      </c>
      <c r="H20" s="76">
        <v>1535.3</v>
      </c>
      <c r="I20" s="77">
        <v>1535.4</v>
      </c>
      <c r="J20" s="78" t="e">
        <f>#REF!*I20</f>
        <v>#REF!</v>
      </c>
      <c r="K20" s="78">
        <v>1</v>
      </c>
      <c r="L20" s="96"/>
      <c r="M20" s="79"/>
      <c r="N20" s="97"/>
      <c r="O20" s="97"/>
      <c r="P20" s="97"/>
      <c r="Q20" s="97"/>
      <c r="R20" s="97"/>
      <c r="S20" s="97"/>
      <c r="T20" s="97"/>
      <c r="U20" s="97"/>
      <c r="V20" s="79"/>
      <c r="W20" s="97"/>
      <c r="X20" s="97"/>
      <c r="Y20" s="97"/>
      <c r="Z20" s="97"/>
      <c r="AA20" s="97"/>
      <c r="AB20" s="97"/>
      <c r="AC20" s="97"/>
      <c r="AD20" s="97"/>
      <c r="AE20" s="97"/>
    </row>
    <row r="21" spans="1:31" ht="17.25" customHeight="1" x14ac:dyDescent="0.2">
      <c r="A21" s="70">
        <v>14</v>
      </c>
      <c r="B21" s="80" t="s">
        <v>33</v>
      </c>
      <c r="C21" s="72" t="s">
        <v>39</v>
      </c>
      <c r="D21" s="73">
        <v>7</v>
      </c>
      <c r="E21" s="74">
        <v>18</v>
      </c>
      <c r="F21" s="75" t="e">
        <f>#REF!-G21</f>
        <v>#REF!</v>
      </c>
      <c r="G21" s="76">
        <v>0.24</v>
      </c>
      <c r="H21" s="76">
        <v>858.3</v>
      </c>
      <c r="I21" s="77">
        <v>856.4</v>
      </c>
      <c r="J21" s="78" t="e">
        <f>#REF!*I21</f>
        <v>#REF!</v>
      </c>
      <c r="K21" s="78">
        <v>1</v>
      </c>
      <c r="L21" s="96"/>
      <c r="M21" s="79"/>
      <c r="N21" s="97"/>
      <c r="O21" s="97"/>
      <c r="P21" s="97"/>
      <c r="Q21" s="97"/>
      <c r="R21" s="97"/>
      <c r="S21" s="97"/>
      <c r="T21" s="97"/>
      <c r="U21" s="97"/>
      <c r="V21" s="79"/>
      <c r="W21" s="97"/>
      <c r="X21" s="97"/>
      <c r="Y21" s="97"/>
      <c r="Z21" s="97"/>
      <c r="AA21" s="97"/>
      <c r="AB21" s="97"/>
      <c r="AC21" s="97"/>
      <c r="AD21" s="97"/>
      <c r="AE21" s="97"/>
    </row>
    <row r="22" spans="1:31" ht="17.25" customHeight="1" x14ac:dyDescent="0.2">
      <c r="A22" s="70">
        <v>15</v>
      </c>
      <c r="B22" s="80" t="s">
        <v>33</v>
      </c>
      <c r="C22" s="72" t="s">
        <v>40</v>
      </c>
      <c r="D22" s="73">
        <v>2</v>
      </c>
      <c r="E22" s="74">
        <v>65</v>
      </c>
      <c r="F22" s="75" t="e">
        <f>#REF!-G22</f>
        <v>#REF!</v>
      </c>
      <c r="G22" s="75">
        <v>0.24</v>
      </c>
      <c r="H22" s="75">
        <v>3467.9</v>
      </c>
      <c r="I22" s="95">
        <v>3473.7</v>
      </c>
      <c r="J22" s="78" t="e">
        <f>#REF!*I22</f>
        <v>#REF!</v>
      </c>
      <c r="K22" s="78">
        <v>1</v>
      </c>
      <c r="L22" s="96"/>
      <c r="M22" s="79"/>
      <c r="N22" s="97"/>
      <c r="O22" s="97"/>
      <c r="P22" s="97"/>
      <c r="Q22" s="97"/>
      <c r="R22" s="97"/>
      <c r="S22" s="97"/>
      <c r="T22" s="97"/>
      <c r="U22" s="97"/>
      <c r="V22" s="79"/>
      <c r="W22" s="97"/>
      <c r="X22" s="97"/>
      <c r="Y22" s="97"/>
      <c r="Z22" s="97"/>
      <c r="AA22" s="97"/>
      <c r="AB22" s="97"/>
      <c r="AC22" s="97"/>
      <c r="AD22" s="97"/>
      <c r="AE22" s="97"/>
    </row>
    <row r="23" spans="1:31" ht="17.25" customHeight="1" x14ac:dyDescent="0.2">
      <c r="A23" s="70">
        <v>16</v>
      </c>
      <c r="B23" s="80" t="s">
        <v>33</v>
      </c>
      <c r="C23" s="72" t="s">
        <v>40</v>
      </c>
      <c r="D23" s="73">
        <v>4</v>
      </c>
      <c r="E23" s="74">
        <v>81</v>
      </c>
      <c r="F23" s="75" t="e">
        <f>#REF!-G23</f>
        <v>#REF!</v>
      </c>
      <c r="G23" s="76">
        <v>0.24</v>
      </c>
      <c r="H23" s="76">
        <v>4170.3</v>
      </c>
      <c r="I23" s="77">
        <v>4153</v>
      </c>
      <c r="J23" s="78" t="e">
        <f>#REF!*I23</f>
        <v>#REF!</v>
      </c>
      <c r="K23" s="78">
        <v>1</v>
      </c>
      <c r="L23" s="96"/>
      <c r="M23" s="79"/>
      <c r="N23" s="97"/>
      <c r="O23" s="97"/>
      <c r="P23" s="97"/>
      <c r="Q23" s="97"/>
      <c r="R23" s="97"/>
      <c r="S23" s="97"/>
      <c r="T23" s="97"/>
      <c r="U23" s="97"/>
      <c r="V23" s="79"/>
      <c r="W23" s="97"/>
      <c r="X23" s="97"/>
      <c r="Y23" s="97"/>
      <c r="Z23" s="97"/>
      <c r="AA23" s="97"/>
      <c r="AB23" s="97"/>
      <c r="AC23" s="97"/>
      <c r="AD23" s="97"/>
      <c r="AE23" s="97"/>
    </row>
    <row r="24" spans="1:31" ht="17.25" customHeight="1" x14ac:dyDescent="0.2">
      <c r="A24" s="70">
        <v>17</v>
      </c>
      <c r="B24" s="80" t="s">
        <v>33</v>
      </c>
      <c r="C24" s="72" t="s">
        <v>40</v>
      </c>
      <c r="D24" s="73">
        <v>10</v>
      </c>
      <c r="E24" s="74">
        <v>27</v>
      </c>
      <c r="F24" s="75" t="e">
        <f>#REF!-G24</f>
        <v>#REF!</v>
      </c>
      <c r="G24" s="76">
        <v>0.24</v>
      </c>
      <c r="H24" s="76">
        <v>1523.8</v>
      </c>
      <c r="I24" s="77">
        <v>1523.1</v>
      </c>
      <c r="J24" s="78" t="e">
        <f>#REF!*I24</f>
        <v>#REF!</v>
      </c>
      <c r="K24" s="78">
        <v>1</v>
      </c>
      <c r="L24" s="96"/>
      <c r="M24" s="79"/>
      <c r="N24" s="97"/>
      <c r="O24" s="97"/>
      <c r="P24" s="97"/>
      <c r="Q24" s="97"/>
      <c r="R24" s="97"/>
      <c r="S24" s="97"/>
      <c r="T24" s="97"/>
      <c r="U24" s="97"/>
      <c r="V24" s="79"/>
      <c r="W24" s="97"/>
      <c r="X24" s="97"/>
      <c r="Y24" s="97"/>
      <c r="Z24" s="97"/>
      <c r="AA24" s="97"/>
      <c r="AB24" s="97"/>
      <c r="AC24" s="97"/>
      <c r="AD24" s="97"/>
      <c r="AE24" s="97"/>
    </row>
    <row r="25" spans="1:31" ht="17.25" customHeight="1" x14ac:dyDescent="0.2">
      <c r="A25" s="70">
        <v>18</v>
      </c>
      <c r="B25" s="80" t="s">
        <v>33</v>
      </c>
      <c r="C25" s="72" t="s">
        <v>41</v>
      </c>
      <c r="D25" s="73" t="s">
        <v>36</v>
      </c>
      <c r="E25" s="74">
        <v>55</v>
      </c>
      <c r="F25" s="75" t="e">
        <f>#REF!-G25</f>
        <v>#REF!</v>
      </c>
      <c r="G25" s="75">
        <v>0.24</v>
      </c>
      <c r="H25" s="75">
        <v>2820.2</v>
      </c>
      <c r="I25" s="95">
        <v>2818.2</v>
      </c>
      <c r="J25" s="78" t="e">
        <f>#REF!*I25</f>
        <v>#REF!</v>
      </c>
      <c r="K25" s="78">
        <v>1</v>
      </c>
      <c r="L25" s="96"/>
      <c r="M25" s="79"/>
      <c r="N25" s="97"/>
      <c r="O25" s="97"/>
      <c r="P25" s="97"/>
      <c r="Q25" s="97"/>
      <c r="R25" s="97"/>
      <c r="S25" s="97"/>
      <c r="T25" s="97"/>
      <c r="U25" s="97"/>
      <c r="V25" s="79"/>
      <c r="W25" s="97"/>
      <c r="X25" s="97"/>
      <c r="Y25" s="97"/>
      <c r="Z25" s="97"/>
      <c r="AA25" s="97"/>
      <c r="AB25" s="97"/>
      <c r="AC25" s="97"/>
      <c r="AD25" s="97"/>
      <c r="AE25" s="97"/>
    </row>
    <row r="26" spans="1:31" ht="17.25" customHeight="1" x14ac:dyDescent="0.2">
      <c r="A26" s="70">
        <v>19</v>
      </c>
      <c r="B26" s="80" t="s">
        <v>33</v>
      </c>
      <c r="C26" s="72" t="s">
        <v>41</v>
      </c>
      <c r="D26" s="73" t="s">
        <v>42</v>
      </c>
      <c r="E26" s="74">
        <v>55</v>
      </c>
      <c r="F26" s="75" t="e">
        <f>#REF!-G26</f>
        <v>#REF!</v>
      </c>
      <c r="G26" s="75">
        <v>0.24</v>
      </c>
      <c r="H26" s="75">
        <v>2806.8</v>
      </c>
      <c r="I26" s="95">
        <v>2805.1</v>
      </c>
      <c r="J26" s="78" t="e">
        <f>#REF!*I26</f>
        <v>#REF!</v>
      </c>
      <c r="K26" s="78">
        <v>1</v>
      </c>
      <c r="L26" s="96"/>
      <c r="M26" s="79"/>
      <c r="N26" s="97"/>
      <c r="O26" s="97"/>
      <c r="P26" s="97"/>
      <c r="Q26" s="97"/>
      <c r="R26" s="97"/>
      <c r="S26" s="97"/>
      <c r="T26" s="97"/>
      <c r="U26" s="97"/>
      <c r="V26" s="79"/>
      <c r="W26" s="97"/>
      <c r="X26" s="97"/>
      <c r="Y26" s="97"/>
      <c r="Z26" s="97"/>
      <c r="AA26" s="97"/>
      <c r="AB26" s="97"/>
      <c r="AC26" s="97"/>
      <c r="AD26" s="97"/>
      <c r="AE26" s="97"/>
    </row>
    <row r="27" spans="1:31" ht="17.25" customHeight="1" x14ac:dyDescent="0.2">
      <c r="A27" s="70">
        <v>20</v>
      </c>
      <c r="B27" s="80" t="s">
        <v>33</v>
      </c>
      <c r="C27" s="72" t="s">
        <v>41</v>
      </c>
      <c r="D27" s="73" t="s">
        <v>43</v>
      </c>
      <c r="E27" s="74">
        <v>60</v>
      </c>
      <c r="F27" s="75" t="e">
        <f>#REF!-G27</f>
        <v>#REF!</v>
      </c>
      <c r="G27" s="75">
        <v>0.24</v>
      </c>
      <c r="H27" s="75">
        <v>2805.83</v>
      </c>
      <c r="I27" s="95">
        <v>2802.53</v>
      </c>
      <c r="J27" s="78" t="e">
        <f>#REF!*I27</f>
        <v>#REF!</v>
      </c>
      <c r="K27" s="78">
        <v>1</v>
      </c>
      <c r="L27" s="96"/>
      <c r="M27" s="79"/>
      <c r="N27" s="97"/>
      <c r="O27" s="97"/>
      <c r="P27" s="97"/>
      <c r="Q27" s="97"/>
      <c r="R27" s="97"/>
      <c r="S27" s="97"/>
      <c r="T27" s="97"/>
      <c r="U27" s="97"/>
      <c r="V27" s="79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ht="17.25" customHeight="1" x14ac:dyDescent="0.2">
      <c r="A28" s="70">
        <v>21</v>
      </c>
      <c r="B28" s="80" t="s">
        <v>33</v>
      </c>
      <c r="C28" s="72" t="s">
        <v>41</v>
      </c>
      <c r="D28" s="73" t="s">
        <v>44</v>
      </c>
      <c r="E28" s="74">
        <v>36</v>
      </c>
      <c r="F28" s="75" t="e">
        <f>#REF!-G28</f>
        <v>#REF!</v>
      </c>
      <c r="G28" s="75">
        <v>0.24</v>
      </c>
      <c r="H28" s="75">
        <v>1823.8</v>
      </c>
      <c r="I28" s="95">
        <v>1819.9</v>
      </c>
      <c r="J28" s="78" t="e">
        <f>#REF!*I28</f>
        <v>#REF!</v>
      </c>
      <c r="K28" s="78">
        <v>1</v>
      </c>
      <c r="L28" s="96"/>
      <c r="M28" s="79"/>
      <c r="N28" s="97"/>
      <c r="O28" s="97"/>
      <c r="P28" s="97"/>
      <c r="Q28" s="97"/>
      <c r="R28" s="97"/>
      <c r="S28" s="97"/>
      <c r="T28" s="97"/>
      <c r="U28" s="97"/>
      <c r="V28" s="79"/>
      <c r="W28" s="97"/>
      <c r="X28" s="97"/>
      <c r="Y28" s="97"/>
      <c r="Z28" s="97"/>
      <c r="AA28" s="97"/>
      <c r="AB28" s="97"/>
      <c r="AC28" s="97"/>
      <c r="AD28" s="97"/>
      <c r="AE28" s="97"/>
    </row>
    <row r="29" spans="1:31" ht="17.25" customHeight="1" x14ac:dyDescent="0.2">
      <c r="A29" s="70">
        <v>22</v>
      </c>
      <c r="B29" s="80" t="s">
        <v>33</v>
      </c>
      <c r="C29" s="72" t="s">
        <v>45</v>
      </c>
      <c r="D29" s="73">
        <v>1</v>
      </c>
      <c r="E29" s="74">
        <v>55</v>
      </c>
      <c r="F29" s="75" t="e">
        <f>#REF!-G29</f>
        <v>#REF!</v>
      </c>
      <c r="G29" s="75">
        <v>0.24</v>
      </c>
      <c r="H29" s="75">
        <v>2753.23</v>
      </c>
      <c r="I29" s="95">
        <v>2753.1</v>
      </c>
      <c r="J29" s="78" t="e">
        <f>#REF!*I29</f>
        <v>#REF!</v>
      </c>
      <c r="K29" s="78">
        <v>1</v>
      </c>
      <c r="L29" s="96"/>
      <c r="M29" s="79"/>
      <c r="N29" s="97"/>
      <c r="O29" s="97"/>
      <c r="P29" s="97"/>
      <c r="Q29" s="97"/>
      <c r="R29" s="97"/>
      <c r="S29" s="97"/>
      <c r="T29" s="97"/>
      <c r="U29" s="97"/>
      <c r="V29" s="79"/>
      <c r="W29" s="97"/>
      <c r="X29" s="97"/>
      <c r="Y29" s="97"/>
      <c r="Z29" s="97"/>
      <c r="AA29" s="97"/>
      <c r="AB29" s="97"/>
      <c r="AC29" s="97"/>
      <c r="AD29" s="97"/>
      <c r="AE29" s="97"/>
    </row>
    <row r="30" spans="1:31" ht="17.25" customHeight="1" x14ac:dyDescent="0.2">
      <c r="A30" s="70">
        <v>23</v>
      </c>
      <c r="B30" s="80" t="s">
        <v>33</v>
      </c>
      <c r="C30" s="72" t="s">
        <v>45</v>
      </c>
      <c r="D30" s="73">
        <v>2</v>
      </c>
      <c r="E30" s="74">
        <v>27</v>
      </c>
      <c r="F30" s="75" t="e">
        <f>#REF!-G30</f>
        <v>#REF!</v>
      </c>
      <c r="G30" s="75">
        <v>0.24</v>
      </c>
      <c r="H30" s="75">
        <v>1404.2</v>
      </c>
      <c r="I30" s="95">
        <v>1404.4</v>
      </c>
      <c r="J30" s="78" t="e">
        <f>#REF!*I30</f>
        <v>#REF!</v>
      </c>
      <c r="K30" s="78">
        <v>1</v>
      </c>
      <c r="L30" s="96"/>
      <c r="M30" s="79"/>
      <c r="N30" s="97"/>
      <c r="O30" s="97"/>
      <c r="P30" s="97"/>
      <c r="Q30" s="97"/>
      <c r="R30" s="97"/>
      <c r="S30" s="97"/>
      <c r="T30" s="97"/>
      <c r="U30" s="97"/>
      <c r="V30" s="79"/>
      <c r="W30" s="97"/>
      <c r="X30" s="97"/>
      <c r="Y30" s="97"/>
      <c r="Z30" s="97"/>
      <c r="AA30" s="97"/>
      <c r="AB30" s="97"/>
      <c r="AC30" s="97"/>
      <c r="AD30" s="97"/>
      <c r="AE30" s="97"/>
    </row>
    <row r="31" spans="1:31" ht="17.25" customHeight="1" x14ac:dyDescent="0.2">
      <c r="A31" s="70">
        <v>24</v>
      </c>
      <c r="B31" s="80" t="s">
        <v>33</v>
      </c>
      <c r="C31" s="72" t="s">
        <v>45</v>
      </c>
      <c r="D31" s="73">
        <v>3</v>
      </c>
      <c r="E31" s="74">
        <v>45</v>
      </c>
      <c r="F31" s="75" t="e">
        <f>#REF!-G31</f>
        <v>#REF!</v>
      </c>
      <c r="G31" s="75">
        <v>0.24</v>
      </c>
      <c r="H31" s="75">
        <v>2040.6</v>
      </c>
      <c r="I31" s="95">
        <v>2044.15</v>
      </c>
      <c r="J31" s="78" t="e">
        <f>#REF!*I31</f>
        <v>#REF!</v>
      </c>
      <c r="K31" s="78">
        <v>1</v>
      </c>
      <c r="L31" s="96"/>
      <c r="M31" s="79"/>
      <c r="N31" s="97"/>
      <c r="O31" s="97"/>
      <c r="P31" s="97"/>
      <c r="Q31" s="97"/>
      <c r="R31" s="97"/>
      <c r="S31" s="97"/>
      <c r="T31" s="97"/>
      <c r="U31" s="97"/>
      <c r="V31" s="79"/>
      <c r="W31" s="97"/>
      <c r="X31" s="97"/>
      <c r="Y31" s="97"/>
      <c r="Z31" s="97"/>
      <c r="AA31" s="97"/>
      <c r="AB31" s="97"/>
      <c r="AC31" s="97"/>
      <c r="AD31" s="97"/>
      <c r="AE31" s="97"/>
    </row>
    <row r="32" spans="1:31" ht="17.25" customHeight="1" x14ac:dyDescent="0.2">
      <c r="A32" s="70">
        <v>25</v>
      </c>
      <c r="B32" s="80" t="s">
        <v>33</v>
      </c>
      <c r="C32" s="72" t="s">
        <v>45</v>
      </c>
      <c r="D32" s="73">
        <v>8</v>
      </c>
      <c r="E32" s="74">
        <v>18</v>
      </c>
      <c r="F32" s="75" t="e">
        <f>#REF!-G32</f>
        <v>#REF!</v>
      </c>
      <c r="G32" s="75">
        <v>0.24</v>
      </c>
      <c r="H32" s="75">
        <v>836.8</v>
      </c>
      <c r="I32" s="95">
        <v>835.8</v>
      </c>
      <c r="J32" s="78" t="e">
        <f>#REF!*I32</f>
        <v>#REF!</v>
      </c>
      <c r="K32" s="78">
        <v>1</v>
      </c>
      <c r="L32" s="96"/>
      <c r="M32" s="79"/>
      <c r="N32" s="97"/>
      <c r="O32" s="97"/>
      <c r="P32" s="97"/>
      <c r="Q32" s="97"/>
      <c r="R32" s="97"/>
      <c r="S32" s="97"/>
      <c r="T32" s="97"/>
      <c r="U32" s="97"/>
      <c r="V32" s="79"/>
      <c r="W32" s="97"/>
      <c r="X32" s="97"/>
      <c r="Y32" s="97"/>
      <c r="Z32" s="97"/>
      <c r="AA32" s="97"/>
      <c r="AB32" s="97"/>
      <c r="AC32" s="97"/>
      <c r="AD32" s="97"/>
      <c r="AE32" s="97"/>
    </row>
    <row r="33" spans="1:31" ht="17.25" customHeight="1" x14ac:dyDescent="0.2">
      <c r="A33" s="70">
        <v>26</v>
      </c>
      <c r="B33" s="80" t="s">
        <v>33</v>
      </c>
      <c r="C33" s="72" t="s">
        <v>45</v>
      </c>
      <c r="D33" s="73">
        <v>9</v>
      </c>
      <c r="E33" s="74">
        <v>80</v>
      </c>
      <c r="F33" s="75" t="e">
        <f>#REF!-G33</f>
        <v>#REF!</v>
      </c>
      <c r="G33" s="75">
        <v>0.24</v>
      </c>
      <c r="H33" s="75">
        <v>4213.6000000000004</v>
      </c>
      <c r="I33" s="95">
        <v>4210.55</v>
      </c>
      <c r="J33" s="78" t="e">
        <f>#REF!*I33</f>
        <v>#REF!</v>
      </c>
      <c r="K33" s="78">
        <v>1</v>
      </c>
      <c r="L33" s="96"/>
      <c r="M33" s="79"/>
      <c r="N33" s="97"/>
      <c r="O33" s="97"/>
      <c r="P33" s="97"/>
      <c r="Q33" s="97"/>
      <c r="R33" s="97"/>
      <c r="S33" s="97"/>
      <c r="T33" s="97"/>
      <c r="U33" s="97"/>
      <c r="V33" s="79"/>
      <c r="W33" s="97"/>
      <c r="X33" s="97"/>
      <c r="Y33" s="97"/>
      <c r="Z33" s="97"/>
      <c r="AA33" s="97"/>
      <c r="AB33" s="97"/>
      <c r="AC33" s="97"/>
      <c r="AD33" s="97"/>
      <c r="AE33" s="97"/>
    </row>
    <row r="34" spans="1:31" ht="17.25" customHeight="1" x14ac:dyDescent="0.2">
      <c r="A34" s="70">
        <v>27</v>
      </c>
      <c r="B34" s="80" t="s">
        <v>33</v>
      </c>
      <c r="C34" s="72" t="s">
        <v>45</v>
      </c>
      <c r="D34" s="73">
        <v>11</v>
      </c>
      <c r="E34" s="74">
        <v>80</v>
      </c>
      <c r="F34" s="75" t="e">
        <f>#REF!-G34</f>
        <v>#REF!</v>
      </c>
      <c r="G34" s="75">
        <v>0.24</v>
      </c>
      <c r="H34" s="75">
        <v>4239.2</v>
      </c>
      <c r="I34" s="95">
        <v>4242.3</v>
      </c>
      <c r="J34" s="78" t="e">
        <f>#REF!*I34</f>
        <v>#REF!</v>
      </c>
      <c r="K34" s="78">
        <v>1</v>
      </c>
      <c r="L34" s="96"/>
      <c r="M34" s="79"/>
      <c r="N34" s="97"/>
      <c r="O34" s="97"/>
      <c r="P34" s="97"/>
      <c r="Q34" s="97"/>
      <c r="R34" s="97"/>
      <c r="S34" s="97"/>
      <c r="T34" s="97"/>
      <c r="U34" s="97"/>
      <c r="V34" s="79"/>
      <c r="W34" s="97"/>
      <c r="X34" s="97"/>
      <c r="Y34" s="97"/>
      <c r="Z34" s="97"/>
      <c r="AA34" s="97"/>
      <c r="AB34" s="97"/>
      <c r="AC34" s="97"/>
      <c r="AD34" s="97"/>
      <c r="AE34" s="97"/>
    </row>
    <row r="35" spans="1:31" ht="17.25" customHeight="1" x14ac:dyDescent="0.2">
      <c r="A35" s="70">
        <v>28</v>
      </c>
      <c r="B35" s="80" t="s">
        <v>33</v>
      </c>
      <c r="C35" s="72" t="s">
        <v>45</v>
      </c>
      <c r="D35" s="73">
        <v>15</v>
      </c>
      <c r="E35" s="74">
        <v>60</v>
      </c>
      <c r="F35" s="75" t="e">
        <f>#REF!-G35</f>
        <v>#REF!</v>
      </c>
      <c r="G35" s="75">
        <v>0.24</v>
      </c>
      <c r="H35" s="75">
        <v>3355.05</v>
      </c>
      <c r="I35" s="95">
        <v>3291.6</v>
      </c>
      <c r="J35" s="78" t="e">
        <f>#REF!*I35</f>
        <v>#REF!</v>
      </c>
      <c r="K35" s="78">
        <v>1</v>
      </c>
      <c r="L35" s="96"/>
      <c r="M35" s="79"/>
      <c r="N35" s="97"/>
      <c r="O35" s="97"/>
      <c r="P35" s="97"/>
      <c r="Q35" s="97"/>
      <c r="R35" s="97"/>
      <c r="S35" s="97"/>
      <c r="T35" s="97"/>
      <c r="U35" s="97"/>
      <c r="V35" s="79"/>
      <c r="W35" s="97"/>
      <c r="X35" s="97"/>
      <c r="Y35" s="97"/>
      <c r="Z35" s="97"/>
      <c r="AA35" s="97"/>
      <c r="AB35" s="97"/>
      <c r="AC35" s="97"/>
      <c r="AD35" s="97"/>
      <c r="AE35" s="97"/>
    </row>
    <row r="36" spans="1:31" ht="17.25" customHeight="1" x14ac:dyDescent="0.2">
      <c r="A36" s="70">
        <v>29</v>
      </c>
      <c r="B36" s="80" t="s">
        <v>33</v>
      </c>
      <c r="C36" s="72" t="s">
        <v>45</v>
      </c>
      <c r="D36" s="73">
        <v>16</v>
      </c>
      <c r="E36" s="74">
        <v>18</v>
      </c>
      <c r="F36" s="75" t="e">
        <f>#REF!-G36</f>
        <v>#REF!</v>
      </c>
      <c r="G36" s="75">
        <v>0.24</v>
      </c>
      <c r="H36" s="75">
        <v>850.5</v>
      </c>
      <c r="I36" s="95">
        <v>849.5</v>
      </c>
      <c r="J36" s="78" t="e">
        <f>#REF!*I36</f>
        <v>#REF!</v>
      </c>
      <c r="K36" s="78">
        <v>1</v>
      </c>
      <c r="L36" s="96"/>
      <c r="M36" s="79"/>
      <c r="N36" s="97"/>
      <c r="O36" s="97"/>
      <c r="P36" s="97"/>
      <c r="Q36" s="97"/>
      <c r="R36" s="97"/>
      <c r="S36" s="97"/>
      <c r="T36" s="97"/>
      <c r="U36" s="97"/>
      <c r="V36" s="79"/>
      <c r="W36" s="97"/>
      <c r="X36" s="97"/>
      <c r="Y36" s="97"/>
      <c r="Z36" s="97"/>
      <c r="AA36" s="97"/>
      <c r="AB36" s="97"/>
      <c r="AC36" s="97"/>
      <c r="AD36" s="97"/>
      <c r="AE36" s="97"/>
    </row>
    <row r="37" spans="1:31" ht="17.25" customHeight="1" x14ac:dyDescent="0.2">
      <c r="A37" s="70">
        <v>30</v>
      </c>
      <c r="B37" s="80" t="s">
        <v>33</v>
      </c>
      <c r="C37" s="72" t="s">
        <v>45</v>
      </c>
      <c r="D37" s="73">
        <v>18</v>
      </c>
      <c r="E37" s="74">
        <v>60</v>
      </c>
      <c r="F37" s="75" t="e">
        <f>#REF!-G37</f>
        <v>#REF!</v>
      </c>
      <c r="G37" s="75">
        <v>0.24</v>
      </c>
      <c r="H37" s="75">
        <v>3320.6</v>
      </c>
      <c r="I37" s="95">
        <v>3252.6</v>
      </c>
      <c r="J37" s="78" t="e">
        <f>#REF!*I37</f>
        <v>#REF!</v>
      </c>
      <c r="K37" s="78">
        <v>1</v>
      </c>
      <c r="L37" s="96"/>
      <c r="M37" s="79"/>
      <c r="N37" s="97"/>
      <c r="O37" s="97"/>
      <c r="P37" s="97"/>
      <c r="Q37" s="97"/>
      <c r="R37" s="97"/>
      <c r="S37" s="97"/>
      <c r="T37" s="97"/>
      <c r="U37" s="97"/>
      <c r="V37" s="79"/>
      <c r="W37" s="97"/>
      <c r="X37" s="97"/>
      <c r="Y37" s="97"/>
      <c r="Z37" s="97"/>
      <c r="AA37" s="97"/>
      <c r="AB37" s="97"/>
      <c r="AC37" s="97"/>
      <c r="AD37" s="97"/>
      <c r="AE37" s="97"/>
    </row>
    <row r="38" spans="1:31" ht="17.25" customHeight="1" x14ac:dyDescent="0.2">
      <c r="A38" s="70">
        <v>31</v>
      </c>
      <c r="B38" s="72" t="s">
        <v>46</v>
      </c>
      <c r="C38" s="72"/>
      <c r="D38" s="73">
        <v>1</v>
      </c>
      <c r="E38" s="74">
        <v>12</v>
      </c>
      <c r="F38" s="75" t="e">
        <f>#REF!-G38</f>
        <v>#REF!</v>
      </c>
      <c r="G38" s="75">
        <v>0.24</v>
      </c>
      <c r="H38" s="75">
        <v>505.1</v>
      </c>
      <c r="I38" s="95">
        <v>506.2</v>
      </c>
      <c r="J38" s="78" t="e">
        <f>#REF!*I38</f>
        <v>#REF!</v>
      </c>
      <c r="K38" s="78">
        <v>1</v>
      </c>
      <c r="L38" s="96"/>
      <c r="M38" s="79"/>
      <c r="N38" s="97"/>
      <c r="O38" s="97"/>
      <c r="P38" s="97"/>
      <c r="Q38" s="97"/>
      <c r="R38" s="97"/>
      <c r="S38" s="97"/>
      <c r="T38" s="97"/>
      <c r="U38" s="97"/>
      <c r="V38" s="79"/>
      <c r="W38" s="97"/>
      <c r="X38" s="97"/>
      <c r="Y38" s="97"/>
      <c r="Z38" s="97"/>
      <c r="AA38" s="97"/>
      <c r="AB38" s="97"/>
      <c r="AC38" s="97"/>
      <c r="AD38" s="97"/>
      <c r="AE38" s="97"/>
    </row>
    <row r="39" spans="1:31" ht="17.25" customHeight="1" x14ac:dyDescent="0.2">
      <c r="A39" s="70">
        <v>32</v>
      </c>
      <c r="B39" s="72" t="s">
        <v>46</v>
      </c>
      <c r="C39" s="72"/>
      <c r="D39" s="73">
        <v>2</v>
      </c>
      <c r="E39" s="74">
        <v>12</v>
      </c>
      <c r="F39" s="75" t="e">
        <f>#REF!-G39</f>
        <v>#REF!</v>
      </c>
      <c r="G39" s="75">
        <v>0.24</v>
      </c>
      <c r="H39" s="75">
        <v>509.5</v>
      </c>
      <c r="I39" s="95">
        <v>509</v>
      </c>
      <c r="J39" s="78" t="e">
        <f>#REF!*I39</f>
        <v>#REF!</v>
      </c>
      <c r="K39" s="78">
        <v>1</v>
      </c>
      <c r="L39" s="96"/>
      <c r="M39" s="79"/>
      <c r="N39" s="97"/>
      <c r="O39" s="97"/>
      <c r="P39" s="97"/>
      <c r="Q39" s="97"/>
      <c r="R39" s="97"/>
      <c r="S39" s="97"/>
      <c r="T39" s="97"/>
      <c r="U39" s="97"/>
      <c r="V39" s="79"/>
      <c r="W39" s="97"/>
      <c r="X39" s="97"/>
      <c r="Y39" s="97"/>
      <c r="Z39" s="97"/>
      <c r="AA39" s="97"/>
      <c r="AB39" s="97"/>
      <c r="AC39" s="97"/>
      <c r="AD39" s="97"/>
      <c r="AE39" s="97"/>
    </row>
    <row r="40" spans="1:31" ht="17.25" customHeight="1" x14ac:dyDescent="0.2">
      <c r="A40" s="70">
        <v>33</v>
      </c>
      <c r="B40" s="72" t="s">
        <v>46</v>
      </c>
      <c r="C40" s="72"/>
      <c r="D40" s="73">
        <v>3</v>
      </c>
      <c r="E40" s="74">
        <v>60</v>
      </c>
      <c r="F40" s="75" t="e">
        <f>#REF!-G40</f>
        <v>#REF!</v>
      </c>
      <c r="G40" s="75">
        <v>0.24</v>
      </c>
      <c r="H40" s="75">
        <v>2753.9</v>
      </c>
      <c r="I40" s="95">
        <v>2755.25</v>
      </c>
      <c r="J40" s="78" t="e">
        <f>#REF!*I40</f>
        <v>#REF!</v>
      </c>
      <c r="K40" s="78">
        <v>1</v>
      </c>
      <c r="L40" s="96"/>
      <c r="M40" s="79"/>
      <c r="N40" s="97"/>
      <c r="O40" s="97"/>
      <c r="P40" s="97"/>
      <c r="Q40" s="97"/>
      <c r="R40" s="97"/>
      <c r="S40" s="97"/>
      <c r="T40" s="97"/>
      <c r="U40" s="97"/>
      <c r="V40" s="79"/>
      <c r="W40" s="97"/>
      <c r="X40" s="97"/>
      <c r="Y40" s="97"/>
      <c r="Z40" s="97"/>
      <c r="AA40" s="97"/>
      <c r="AB40" s="97"/>
      <c r="AC40" s="97"/>
      <c r="AD40" s="97"/>
      <c r="AE40" s="97"/>
    </row>
    <row r="41" spans="1:31" ht="17.25" customHeight="1" x14ac:dyDescent="0.2">
      <c r="A41" s="70">
        <v>34</v>
      </c>
      <c r="B41" s="72" t="s">
        <v>46</v>
      </c>
      <c r="C41" s="72"/>
      <c r="D41" s="73">
        <v>4</v>
      </c>
      <c r="E41" s="74">
        <v>55</v>
      </c>
      <c r="F41" s="75" t="e">
        <f>#REF!-G41</f>
        <v>#REF!</v>
      </c>
      <c r="G41" s="75">
        <v>0.24</v>
      </c>
      <c r="H41" s="75">
        <v>2833.5</v>
      </c>
      <c r="I41" s="95">
        <v>2786.35</v>
      </c>
      <c r="J41" s="78" t="e">
        <f>#REF!*I41</f>
        <v>#REF!</v>
      </c>
      <c r="K41" s="78">
        <v>1</v>
      </c>
      <c r="L41" s="96"/>
      <c r="M41" s="79"/>
      <c r="N41" s="97"/>
      <c r="O41" s="97"/>
      <c r="P41" s="97"/>
      <c r="Q41" s="97"/>
      <c r="R41" s="97"/>
      <c r="S41" s="97"/>
      <c r="T41" s="97"/>
      <c r="U41" s="97"/>
      <c r="V41" s="79"/>
      <c r="W41" s="97"/>
      <c r="X41" s="97"/>
      <c r="Y41" s="97"/>
      <c r="Z41" s="97"/>
      <c r="AA41" s="97"/>
      <c r="AB41" s="97"/>
      <c r="AC41" s="97"/>
      <c r="AD41" s="97"/>
      <c r="AE41" s="97"/>
    </row>
    <row r="42" spans="1:31" ht="17.25" customHeight="1" x14ac:dyDescent="0.2">
      <c r="A42" s="70">
        <v>35</v>
      </c>
      <c r="B42" s="72" t="s">
        <v>46</v>
      </c>
      <c r="C42" s="72"/>
      <c r="D42" s="73">
        <v>6</v>
      </c>
      <c r="E42" s="74">
        <v>60</v>
      </c>
      <c r="F42" s="75" t="e">
        <f>#REF!-G42</f>
        <v>#REF!</v>
      </c>
      <c r="G42" s="75">
        <v>0.24</v>
      </c>
      <c r="H42" s="75">
        <v>3236.07</v>
      </c>
      <c r="I42" s="95">
        <v>3245.18</v>
      </c>
      <c r="J42" s="78" t="e">
        <f>#REF!*I42</f>
        <v>#REF!</v>
      </c>
      <c r="K42" s="78">
        <v>1</v>
      </c>
      <c r="L42" s="96"/>
      <c r="M42" s="79"/>
      <c r="N42" s="97"/>
      <c r="O42" s="97"/>
      <c r="P42" s="97"/>
      <c r="Q42" s="97"/>
      <c r="R42" s="97"/>
      <c r="S42" s="97"/>
      <c r="T42" s="97"/>
      <c r="U42" s="97"/>
      <c r="V42" s="79"/>
      <c r="W42" s="97"/>
      <c r="X42" s="97"/>
      <c r="Y42" s="97"/>
      <c r="Z42" s="97"/>
      <c r="AA42" s="97"/>
      <c r="AB42" s="97"/>
      <c r="AC42" s="97"/>
      <c r="AD42" s="97"/>
      <c r="AE42" s="97"/>
    </row>
    <row r="43" spans="1:31" ht="17.25" customHeight="1" x14ac:dyDescent="0.2">
      <c r="A43" s="70">
        <v>36</v>
      </c>
      <c r="B43" s="99" t="s">
        <v>47</v>
      </c>
      <c r="C43" s="72" t="s">
        <v>48</v>
      </c>
      <c r="D43" s="73">
        <v>17</v>
      </c>
      <c r="E43" s="74">
        <v>12</v>
      </c>
      <c r="F43" s="75" t="e">
        <f>#REF!-G43</f>
        <v>#REF!</v>
      </c>
      <c r="G43" s="75">
        <v>0.24</v>
      </c>
      <c r="H43" s="75">
        <v>508.2</v>
      </c>
      <c r="I43" s="95">
        <v>502</v>
      </c>
      <c r="J43" s="78" t="e">
        <f>#REF!*I43</f>
        <v>#REF!</v>
      </c>
      <c r="K43" s="78">
        <v>1</v>
      </c>
      <c r="L43" s="96"/>
      <c r="M43" s="79"/>
      <c r="N43" s="97"/>
      <c r="O43" s="97"/>
      <c r="P43" s="97"/>
      <c r="Q43" s="97"/>
      <c r="R43" s="97"/>
      <c r="S43" s="97"/>
      <c r="T43" s="97"/>
      <c r="U43" s="97"/>
      <c r="V43" s="79"/>
      <c r="W43" s="97"/>
      <c r="X43" s="97"/>
      <c r="Y43" s="97"/>
      <c r="Z43" s="97"/>
      <c r="AA43" s="97"/>
      <c r="AB43" s="97"/>
      <c r="AC43" s="97"/>
      <c r="AD43" s="97"/>
      <c r="AE43" s="97"/>
    </row>
    <row r="44" spans="1:31" ht="17.25" customHeight="1" x14ac:dyDescent="0.2">
      <c r="A44" s="70">
        <v>37</v>
      </c>
      <c r="B44" s="99" t="s">
        <v>47</v>
      </c>
      <c r="C44" s="72" t="s">
        <v>48</v>
      </c>
      <c r="D44" s="73">
        <v>18</v>
      </c>
      <c r="E44" s="74">
        <v>12</v>
      </c>
      <c r="F44" s="75" t="e">
        <f>#REF!-G44</f>
        <v>#REF!</v>
      </c>
      <c r="G44" s="75">
        <v>0.24</v>
      </c>
      <c r="H44" s="75">
        <v>501.1</v>
      </c>
      <c r="I44" s="95">
        <v>500.7</v>
      </c>
      <c r="J44" s="78" t="e">
        <f>#REF!*I44</f>
        <v>#REF!</v>
      </c>
      <c r="K44" s="78">
        <v>1</v>
      </c>
      <c r="L44" s="96"/>
      <c r="M44" s="79"/>
      <c r="N44" s="97"/>
      <c r="O44" s="97"/>
      <c r="P44" s="97"/>
      <c r="Q44" s="97"/>
      <c r="R44" s="97"/>
      <c r="S44" s="97"/>
      <c r="T44" s="97"/>
      <c r="U44" s="97"/>
      <c r="V44" s="79"/>
      <c r="W44" s="97"/>
      <c r="X44" s="97"/>
      <c r="Y44" s="97"/>
      <c r="Z44" s="97"/>
      <c r="AA44" s="97"/>
      <c r="AB44" s="97"/>
      <c r="AC44" s="97"/>
      <c r="AD44" s="97"/>
      <c r="AE44" s="97"/>
    </row>
    <row r="45" spans="1:31" ht="17.25" customHeight="1" x14ac:dyDescent="0.2">
      <c r="A45" s="70">
        <v>38</v>
      </c>
      <c r="B45" s="99" t="s">
        <v>47</v>
      </c>
      <c r="C45" s="72" t="s">
        <v>48</v>
      </c>
      <c r="D45" s="73">
        <v>19</v>
      </c>
      <c r="E45" s="74">
        <v>12</v>
      </c>
      <c r="F45" s="75" t="e">
        <f>#REF!-G45</f>
        <v>#REF!</v>
      </c>
      <c r="G45" s="75">
        <v>0.24</v>
      </c>
      <c r="H45" s="75">
        <v>510.5</v>
      </c>
      <c r="I45" s="95">
        <v>504</v>
      </c>
      <c r="J45" s="78" t="e">
        <f>#REF!*I45</f>
        <v>#REF!</v>
      </c>
      <c r="K45" s="78">
        <v>1</v>
      </c>
      <c r="L45" s="96"/>
      <c r="M45" s="79"/>
      <c r="N45" s="97"/>
      <c r="O45" s="97"/>
      <c r="P45" s="97"/>
      <c r="Q45" s="97"/>
      <c r="R45" s="97"/>
      <c r="S45" s="97"/>
      <c r="T45" s="97"/>
      <c r="U45" s="97"/>
      <c r="V45" s="79"/>
      <c r="W45" s="97"/>
      <c r="X45" s="97"/>
      <c r="Y45" s="97"/>
      <c r="Z45" s="97"/>
      <c r="AA45" s="97"/>
      <c r="AB45" s="97"/>
      <c r="AC45" s="97"/>
      <c r="AD45" s="97"/>
      <c r="AE45" s="97"/>
    </row>
    <row r="46" spans="1:31" ht="17.25" customHeight="1" x14ac:dyDescent="0.2">
      <c r="A46" s="70">
        <v>39</v>
      </c>
      <c r="B46" s="99" t="s">
        <v>47</v>
      </c>
      <c r="C46" s="72" t="s">
        <v>48</v>
      </c>
      <c r="D46" s="73">
        <v>20</v>
      </c>
      <c r="E46" s="74">
        <v>12</v>
      </c>
      <c r="F46" s="75" t="e">
        <f>#REF!-G46</f>
        <v>#REF!</v>
      </c>
      <c r="G46" s="75">
        <v>0.24</v>
      </c>
      <c r="H46" s="75">
        <v>512.4</v>
      </c>
      <c r="I46" s="95">
        <v>510.8</v>
      </c>
      <c r="J46" s="78" t="e">
        <f>#REF!*I46</f>
        <v>#REF!</v>
      </c>
      <c r="K46" s="78">
        <v>1</v>
      </c>
      <c r="L46" s="96"/>
      <c r="M46" s="79"/>
      <c r="N46" s="97"/>
      <c r="O46" s="97"/>
      <c r="P46" s="97"/>
      <c r="Q46" s="97"/>
      <c r="R46" s="97"/>
      <c r="S46" s="97"/>
      <c r="T46" s="97"/>
      <c r="U46" s="97"/>
      <c r="V46" s="79"/>
      <c r="W46" s="97"/>
      <c r="X46" s="97"/>
      <c r="Y46" s="97"/>
      <c r="Z46" s="97"/>
      <c r="AA46" s="97"/>
      <c r="AB46" s="97"/>
      <c r="AC46" s="97"/>
      <c r="AD46" s="97"/>
      <c r="AE46" s="97"/>
    </row>
    <row r="47" spans="1:31" ht="17.25" customHeight="1" x14ac:dyDescent="0.2">
      <c r="A47" s="70">
        <v>40</v>
      </c>
      <c r="B47" s="99" t="s">
        <v>47</v>
      </c>
      <c r="C47" s="72" t="s">
        <v>48</v>
      </c>
      <c r="D47" s="73">
        <v>21</v>
      </c>
      <c r="E47" s="74">
        <v>12</v>
      </c>
      <c r="F47" s="75" t="e">
        <f>#REF!-G47</f>
        <v>#REF!</v>
      </c>
      <c r="G47" s="75">
        <v>0.24</v>
      </c>
      <c r="H47" s="75">
        <v>571.82000000000005</v>
      </c>
      <c r="I47" s="95">
        <v>571.12</v>
      </c>
      <c r="J47" s="78" t="e">
        <f>#REF!*I47</f>
        <v>#REF!</v>
      </c>
      <c r="K47" s="78">
        <v>1</v>
      </c>
      <c r="L47" s="96"/>
      <c r="M47" s="79"/>
      <c r="N47" s="97"/>
      <c r="O47" s="97"/>
      <c r="P47" s="97"/>
      <c r="Q47" s="97"/>
      <c r="R47" s="97"/>
      <c r="S47" s="97"/>
      <c r="T47" s="97"/>
      <c r="U47" s="97"/>
      <c r="V47" s="79"/>
      <c r="W47" s="97"/>
      <c r="X47" s="97"/>
      <c r="Y47" s="97"/>
      <c r="Z47" s="97"/>
      <c r="AA47" s="97"/>
      <c r="AB47" s="97"/>
      <c r="AC47" s="97"/>
      <c r="AD47" s="97"/>
      <c r="AE47" s="97"/>
    </row>
    <row r="48" spans="1:31" ht="17.25" customHeight="1" x14ac:dyDescent="0.2">
      <c r="A48" s="70">
        <v>41</v>
      </c>
      <c r="B48" s="99" t="s">
        <v>47</v>
      </c>
      <c r="C48" s="72" t="s">
        <v>48</v>
      </c>
      <c r="D48" s="73">
        <v>22</v>
      </c>
      <c r="E48" s="74">
        <v>12</v>
      </c>
      <c r="F48" s="75" t="e">
        <f>#REF!-G48</f>
        <v>#REF!</v>
      </c>
      <c r="G48" s="75">
        <v>0.24</v>
      </c>
      <c r="H48" s="75">
        <v>592.75</v>
      </c>
      <c r="I48" s="95">
        <v>597.87</v>
      </c>
      <c r="J48" s="78" t="e">
        <f>#REF!*I48</f>
        <v>#REF!</v>
      </c>
      <c r="K48" s="78">
        <v>1</v>
      </c>
      <c r="L48" s="96"/>
      <c r="M48" s="79"/>
      <c r="N48" s="97"/>
      <c r="O48" s="97"/>
      <c r="P48" s="97"/>
      <c r="Q48" s="97"/>
      <c r="R48" s="97"/>
      <c r="S48" s="97"/>
      <c r="T48" s="97"/>
      <c r="U48" s="97"/>
      <c r="V48" s="79"/>
      <c r="W48" s="97"/>
      <c r="X48" s="97"/>
      <c r="Y48" s="97"/>
      <c r="Z48" s="97"/>
      <c r="AA48" s="97"/>
      <c r="AB48" s="97"/>
      <c r="AC48" s="97"/>
      <c r="AD48" s="97"/>
      <c r="AE48" s="97"/>
    </row>
    <row r="49" spans="1:31" ht="17.25" customHeight="1" x14ac:dyDescent="0.2">
      <c r="A49" s="70">
        <v>42</v>
      </c>
      <c r="B49" s="99" t="s">
        <v>47</v>
      </c>
      <c r="C49" s="72" t="s">
        <v>48</v>
      </c>
      <c r="D49" s="73">
        <v>23</v>
      </c>
      <c r="E49" s="74">
        <v>12</v>
      </c>
      <c r="F49" s="75" t="e">
        <f>#REF!-G49</f>
        <v>#REF!</v>
      </c>
      <c r="G49" s="75">
        <v>0.24</v>
      </c>
      <c r="H49" s="75">
        <v>571.26</v>
      </c>
      <c r="I49" s="95">
        <v>567.1</v>
      </c>
      <c r="J49" s="78" t="e">
        <f>#REF!*I49</f>
        <v>#REF!</v>
      </c>
      <c r="K49" s="78">
        <v>1</v>
      </c>
      <c r="L49" s="96"/>
      <c r="M49" s="79"/>
      <c r="N49" s="97"/>
      <c r="O49" s="97"/>
      <c r="P49" s="97"/>
      <c r="Q49" s="97"/>
      <c r="R49" s="97"/>
      <c r="S49" s="97"/>
      <c r="T49" s="97"/>
      <c r="U49" s="97"/>
      <c r="V49" s="79"/>
      <c r="W49" s="97"/>
      <c r="X49" s="97"/>
      <c r="Y49" s="97"/>
      <c r="Z49" s="97"/>
      <c r="AA49" s="97"/>
      <c r="AB49" s="97"/>
      <c r="AC49" s="97"/>
      <c r="AD49" s="97"/>
      <c r="AE49" s="97"/>
    </row>
    <row r="50" spans="1:31" ht="17.25" customHeight="1" x14ac:dyDescent="0.2">
      <c r="A50" s="70">
        <v>43</v>
      </c>
      <c r="B50" s="99" t="s">
        <v>47</v>
      </c>
      <c r="C50" s="72" t="s">
        <v>48</v>
      </c>
      <c r="D50" s="73">
        <v>24</v>
      </c>
      <c r="E50" s="74">
        <v>12</v>
      </c>
      <c r="F50" s="75" t="e">
        <f>#REF!-G50</f>
        <v>#REF!</v>
      </c>
      <c r="G50" s="75">
        <v>0.24</v>
      </c>
      <c r="H50" s="75">
        <v>560.20000000000005</v>
      </c>
      <c r="I50" s="95">
        <v>559</v>
      </c>
      <c r="J50" s="78" t="e">
        <f>#REF!*I50</f>
        <v>#REF!</v>
      </c>
      <c r="K50" s="78">
        <v>1</v>
      </c>
      <c r="L50" s="96"/>
      <c r="M50" s="79"/>
      <c r="N50" s="97"/>
      <c r="O50" s="97"/>
      <c r="P50" s="97"/>
      <c r="Q50" s="97"/>
      <c r="R50" s="97"/>
      <c r="S50" s="97"/>
      <c r="T50" s="97"/>
      <c r="U50" s="97"/>
      <c r="V50" s="79"/>
      <c r="W50" s="97"/>
      <c r="X50" s="97"/>
      <c r="Y50" s="97"/>
      <c r="Z50" s="97"/>
      <c r="AA50" s="97"/>
      <c r="AB50" s="97"/>
      <c r="AC50" s="97"/>
      <c r="AD50" s="97"/>
      <c r="AE50" s="97"/>
    </row>
    <row r="51" spans="1:31" ht="17.25" customHeight="1" x14ac:dyDescent="0.2">
      <c r="A51" s="70">
        <v>44</v>
      </c>
      <c r="B51" s="99" t="s">
        <v>47</v>
      </c>
      <c r="C51" s="72" t="s">
        <v>48</v>
      </c>
      <c r="D51" s="73">
        <v>25</v>
      </c>
      <c r="E51" s="74">
        <v>27</v>
      </c>
      <c r="F51" s="75" t="e">
        <f>#REF!-G51</f>
        <v>#REF!</v>
      </c>
      <c r="G51" s="75">
        <v>0.24</v>
      </c>
      <c r="H51" s="75">
        <v>1289.5899999999999</v>
      </c>
      <c r="I51" s="95">
        <v>1287.1199999999999</v>
      </c>
      <c r="J51" s="78" t="e">
        <f>#REF!*I51</f>
        <v>#REF!</v>
      </c>
      <c r="K51" s="78">
        <v>1</v>
      </c>
      <c r="L51" s="96"/>
      <c r="M51" s="79"/>
      <c r="N51" s="97"/>
      <c r="O51" s="97"/>
      <c r="P51" s="97"/>
      <c r="Q51" s="97"/>
      <c r="R51" s="97"/>
      <c r="S51" s="97"/>
      <c r="T51" s="97"/>
      <c r="U51" s="97"/>
      <c r="V51" s="79"/>
      <c r="W51" s="97"/>
      <c r="X51" s="97"/>
      <c r="Y51" s="97"/>
      <c r="Z51" s="97"/>
      <c r="AA51" s="97"/>
      <c r="AB51" s="97"/>
      <c r="AC51" s="97"/>
      <c r="AD51" s="97"/>
      <c r="AE51" s="97"/>
    </row>
    <row r="52" spans="1:31" ht="17.25" customHeight="1" x14ac:dyDescent="0.2">
      <c r="A52" s="70">
        <v>45</v>
      </c>
      <c r="B52" s="99" t="s">
        <v>47</v>
      </c>
      <c r="C52" s="72" t="s">
        <v>48</v>
      </c>
      <c r="D52" s="73">
        <v>26</v>
      </c>
      <c r="E52" s="74">
        <v>27</v>
      </c>
      <c r="F52" s="75" t="e">
        <f>#REF!-G52</f>
        <v>#REF!</v>
      </c>
      <c r="G52" s="75">
        <v>0.24</v>
      </c>
      <c r="H52" s="75">
        <v>1281.3900000000001</v>
      </c>
      <c r="I52" s="95">
        <v>1277.56</v>
      </c>
      <c r="J52" s="78" t="e">
        <f>#REF!*I52</f>
        <v>#REF!</v>
      </c>
      <c r="K52" s="78">
        <v>1</v>
      </c>
      <c r="L52" s="96"/>
      <c r="M52" s="79"/>
      <c r="N52" s="97"/>
      <c r="O52" s="97"/>
      <c r="P52" s="97"/>
      <c r="Q52" s="97"/>
      <c r="R52" s="97"/>
      <c r="S52" s="97"/>
      <c r="T52" s="97"/>
      <c r="U52" s="97"/>
      <c r="V52" s="79"/>
      <c r="W52" s="97"/>
      <c r="X52" s="97"/>
      <c r="Y52" s="97"/>
      <c r="Z52" s="97"/>
      <c r="AA52" s="97"/>
      <c r="AB52" s="97"/>
      <c r="AC52" s="97"/>
      <c r="AD52" s="97"/>
      <c r="AE52" s="97"/>
    </row>
    <row r="53" spans="1:31" ht="17.25" customHeight="1" x14ac:dyDescent="0.2">
      <c r="A53" s="70">
        <v>46</v>
      </c>
      <c r="B53" s="99" t="s">
        <v>47</v>
      </c>
      <c r="C53" s="72" t="s">
        <v>48</v>
      </c>
      <c r="D53" s="73">
        <v>27</v>
      </c>
      <c r="E53" s="74">
        <v>27</v>
      </c>
      <c r="F53" s="75" t="e">
        <f>#REF!-G53</f>
        <v>#REF!</v>
      </c>
      <c r="G53" s="75">
        <v>0.24</v>
      </c>
      <c r="H53" s="75">
        <v>1268.22</v>
      </c>
      <c r="I53" s="95">
        <v>1280.01</v>
      </c>
      <c r="J53" s="78" t="e">
        <f>#REF!*I53</f>
        <v>#REF!</v>
      </c>
      <c r="K53" s="78">
        <v>1</v>
      </c>
      <c r="L53" s="96"/>
      <c r="M53" s="79"/>
      <c r="N53" s="97"/>
      <c r="O53" s="97"/>
      <c r="P53" s="97"/>
      <c r="Q53" s="97"/>
      <c r="R53" s="97"/>
      <c r="S53" s="97"/>
      <c r="T53" s="97"/>
      <c r="U53" s="97"/>
      <c r="V53" s="79"/>
      <c r="W53" s="97"/>
      <c r="X53" s="97"/>
      <c r="Y53" s="97"/>
      <c r="Z53" s="97"/>
      <c r="AA53" s="97"/>
      <c r="AB53" s="97"/>
      <c r="AC53" s="97"/>
      <c r="AD53" s="97"/>
      <c r="AE53" s="97"/>
    </row>
    <row r="54" spans="1:31" ht="17.25" customHeight="1" x14ac:dyDescent="0.2">
      <c r="A54" s="70">
        <v>47</v>
      </c>
      <c r="B54" s="99" t="s">
        <v>47</v>
      </c>
      <c r="C54" s="72" t="s">
        <v>48</v>
      </c>
      <c r="D54" s="73">
        <v>28</v>
      </c>
      <c r="E54" s="74">
        <v>27</v>
      </c>
      <c r="F54" s="75" t="e">
        <f>#REF!-G54</f>
        <v>#REF!</v>
      </c>
      <c r="G54" s="75">
        <v>0.24</v>
      </c>
      <c r="H54" s="75">
        <v>1728.76</v>
      </c>
      <c r="I54" s="95">
        <v>1423.26</v>
      </c>
      <c r="J54" s="78" t="e">
        <f>#REF!*I54</f>
        <v>#REF!</v>
      </c>
      <c r="K54" s="78">
        <v>1</v>
      </c>
      <c r="L54" s="96"/>
      <c r="M54" s="79"/>
      <c r="N54" s="97"/>
      <c r="O54" s="97"/>
      <c r="P54" s="97"/>
      <c r="Q54" s="97"/>
      <c r="R54" s="97"/>
      <c r="S54" s="97"/>
      <c r="T54" s="97"/>
      <c r="U54" s="97"/>
      <c r="V54" s="79"/>
      <c r="W54" s="97"/>
      <c r="X54" s="97"/>
      <c r="Y54" s="97"/>
      <c r="Z54" s="97"/>
      <c r="AA54" s="97"/>
      <c r="AB54" s="97"/>
      <c r="AC54" s="97"/>
      <c r="AD54" s="97"/>
      <c r="AE54" s="97"/>
    </row>
    <row r="55" spans="1:31" ht="17.25" customHeight="1" x14ac:dyDescent="0.2">
      <c r="A55" s="70">
        <v>48</v>
      </c>
      <c r="B55" s="99" t="s">
        <v>47</v>
      </c>
      <c r="C55" s="72" t="s">
        <v>48</v>
      </c>
      <c r="D55" s="73">
        <v>29</v>
      </c>
      <c r="E55" s="74">
        <v>27</v>
      </c>
      <c r="F55" s="75" t="e">
        <f>#REF!-G55</f>
        <v>#REF!</v>
      </c>
      <c r="G55" s="75">
        <v>0.24</v>
      </c>
      <c r="H55" s="75">
        <v>1436.25</v>
      </c>
      <c r="I55" s="95">
        <v>1438.47</v>
      </c>
      <c r="J55" s="78" t="e">
        <f>#REF!*I55</f>
        <v>#REF!</v>
      </c>
      <c r="K55" s="78">
        <v>1</v>
      </c>
      <c r="L55" s="96"/>
      <c r="M55" s="79"/>
      <c r="N55" s="97"/>
      <c r="O55" s="97"/>
      <c r="P55" s="97"/>
      <c r="Q55" s="97"/>
      <c r="R55" s="97"/>
      <c r="S55" s="97"/>
      <c r="T55" s="97"/>
      <c r="U55" s="97"/>
      <c r="V55" s="79"/>
      <c r="W55" s="97"/>
      <c r="X55" s="97"/>
      <c r="Y55" s="97"/>
      <c r="Z55" s="97"/>
      <c r="AA55" s="97"/>
      <c r="AB55" s="97"/>
      <c r="AC55" s="97"/>
      <c r="AD55" s="97"/>
      <c r="AE55" s="97"/>
    </row>
    <row r="56" spans="1:31" ht="17.25" customHeight="1" x14ac:dyDescent="0.2">
      <c r="A56" s="81"/>
      <c r="B56" s="100"/>
      <c r="C56" s="83"/>
      <c r="D56" s="84"/>
      <c r="E56" s="101">
        <f t="shared" ref="E56:K56" si="2">E57+E58+E59+E60</f>
        <v>44</v>
      </c>
      <c r="F56" s="101" t="e">
        <f t="shared" si="2"/>
        <v>#REF!</v>
      </c>
      <c r="G56" s="101">
        <f t="shared" si="2"/>
        <v>0.96</v>
      </c>
      <c r="H56" s="101">
        <f t="shared" si="2"/>
        <v>1753.6000000000001</v>
      </c>
      <c r="I56" s="101">
        <f t="shared" si="2"/>
        <v>1751.5</v>
      </c>
      <c r="J56" s="101" t="e">
        <f t="shared" si="2"/>
        <v>#REF!</v>
      </c>
      <c r="K56" s="101">
        <f t="shared" si="2"/>
        <v>4</v>
      </c>
      <c r="L56" s="88">
        <v>20.09</v>
      </c>
      <c r="M56" s="88">
        <v>4.47</v>
      </c>
      <c r="N56" s="89">
        <v>0.4</v>
      </c>
      <c r="O56" s="88">
        <v>0.05</v>
      </c>
      <c r="P56" s="88">
        <v>0.02</v>
      </c>
      <c r="Q56" s="88">
        <v>3.95</v>
      </c>
      <c r="R56" s="89">
        <v>0</v>
      </c>
      <c r="S56" s="88">
        <v>0.05</v>
      </c>
      <c r="T56" s="88">
        <v>2.65</v>
      </c>
      <c r="U56" s="88">
        <v>0.41</v>
      </c>
      <c r="V56" s="88">
        <v>2.98</v>
      </c>
      <c r="W56" s="88">
        <v>0.66</v>
      </c>
      <c r="X56" s="88">
        <v>1.24</v>
      </c>
      <c r="Y56" s="89">
        <v>1</v>
      </c>
      <c r="Z56" s="88">
        <v>0.08</v>
      </c>
      <c r="AA56" s="89">
        <v>0</v>
      </c>
      <c r="AB56" s="89">
        <v>1.1000000000000001</v>
      </c>
      <c r="AC56" s="88">
        <v>0.28999999999999998</v>
      </c>
      <c r="AD56" s="88">
        <v>0.39</v>
      </c>
      <c r="AE56" s="89">
        <v>7.8</v>
      </c>
    </row>
    <row r="57" spans="1:31" ht="17.25" customHeight="1" x14ac:dyDescent="0.2">
      <c r="A57" s="70">
        <v>49</v>
      </c>
      <c r="B57" s="80" t="s">
        <v>33</v>
      </c>
      <c r="C57" s="72" t="s">
        <v>49</v>
      </c>
      <c r="D57" s="73">
        <v>40</v>
      </c>
      <c r="E57" s="98">
        <v>12</v>
      </c>
      <c r="F57" s="75" t="e">
        <f>#REF!-G57</f>
        <v>#REF!</v>
      </c>
      <c r="G57" s="75">
        <v>0.24</v>
      </c>
      <c r="H57" s="75">
        <v>454.8</v>
      </c>
      <c r="I57" s="95">
        <v>455.2</v>
      </c>
      <c r="J57" s="78" t="e">
        <f>#REF!*I57</f>
        <v>#REF!</v>
      </c>
      <c r="K57" s="78">
        <v>1</v>
      </c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58" spans="1:31" ht="17.25" customHeight="1" x14ac:dyDescent="0.2">
      <c r="A58" s="70">
        <v>50</v>
      </c>
      <c r="B58" s="80" t="s">
        <v>33</v>
      </c>
      <c r="C58" s="72" t="s">
        <v>49</v>
      </c>
      <c r="D58" s="73">
        <v>42</v>
      </c>
      <c r="E58" s="98">
        <v>12</v>
      </c>
      <c r="F58" s="75" t="e">
        <f>#REF!-G58</f>
        <v>#REF!</v>
      </c>
      <c r="G58" s="75">
        <v>0.24</v>
      </c>
      <c r="H58" s="75">
        <v>536.9</v>
      </c>
      <c r="I58" s="95">
        <v>534.4</v>
      </c>
      <c r="J58" s="78" t="e">
        <f>#REF!*I58</f>
        <v>#REF!</v>
      </c>
      <c r="K58" s="78">
        <v>1</v>
      </c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</row>
    <row r="59" spans="1:31" ht="17.25" customHeight="1" x14ac:dyDescent="0.2">
      <c r="A59" s="70">
        <v>51</v>
      </c>
      <c r="B59" s="80" t="s">
        <v>33</v>
      </c>
      <c r="C59" s="72" t="s">
        <v>37</v>
      </c>
      <c r="D59" s="73">
        <v>3</v>
      </c>
      <c r="E59" s="98">
        <v>8</v>
      </c>
      <c r="F59" s="75" t="e">
        <f>#REF!-G59</f>
        <v>#REF!</v>
      </c>
      <c r="G59" s="75">
        <v>0.24</v>
      </c>
      <c r="H59" s="75">
        <v>318.2</v>
      </c>
      <c r="I59" s="95">
        <v>318.2</v>
      </c>
      <c r="J59" s="78" t="e">
        <f>#REF!*I59</f>
        <v>#REF!</v>
      </c>
      <c r="K59" s="78">
        <v>1</v>
      </c>
      <c r="L59" s="96"/>
      <c r="M59" s="79"/>
      <c r="N59" s="97"/>
      <c r="O59" s="97"/>
      <c r="P59" s="97"/>
      <c r="Q59" s="97"/>
      <c r="R59" s="97"/>
      <c r="S59" s="97"/>
      <c r="T59" s="97"/>
      <c r="U59" s="97"/>
      <c r="V59" s="79"/>
      <c r="W59" s="97"/>
      <c r="X59" s="97"/>
      <c r="Y59" s="97"/>
      <c r="Z59" s="97"/>
      <c r="AA59" s="97"/>
      <c r="AB59" s="97"/>
      <c r="AC59" s="97"/>
      <c r="AD59" s="97"/>
      <c r="AE59" s="97"/>
    </row>
    <row r="60" spans="1:31" ht="17.25" customHeight="1" x14ac:dyDescent="0.2">
      <c r="A60" s="70">
        <v>52</v>
      </c>
      <c r="B60" s="80" t="s">
        <v>33</v>
      </c>
      <c r="C60" s="72" t="s">
        <v>37</v>
      </c>
      <c r="D60" s="73">
        <v>5</v>
      </c>
      <c r="E60" s="98">
        <v>12</v>
      </c>
      <c r="F60" s="75" t="e">
        <f>#REF!-G60</f>
        <v>#REF!</v>
      </c>
      <c r="G60" s="75">
        <v>0.24</v>
      </c>
      <c r="H60" s="75">
        <v>443.7</v>
      </c>
      <c r="I60" s="95">
        <v>443.7</v>
      </c>
      <c r="J60" s="78" t="e">
        <f>#REF!*I60</f>
        <v>#REF!</v>
      </c>
      <c r="K60" s="78">
        <v>1</v>
      </c>
      <c r="L60" s="96"/>
      <c r="M60" s="79"/>
      <c r="N60" s="97"/>
      <c r="O60" s="97"/>
      <c r="P60" s="97"/>
      <c r="Q60" s="97"/>
      <c r="R60" s="97"/>
      <c r="S60" s="97"/>
      <c r="T60" s="97"/>
      <c r="U60" s="97"/>
      <c r="V60" s="79"/>
      <c r="W60" s="97"/>
      <c r="X60" s="97"/>
      <c r="Y60" s="97"/>
      <c r="Z60" s="97"/>
      <c r="AA60" s="97"/>
      <c r="AB60" s="97"/>
      <c r="AC60" s="97"/>
      <c r="AD60" s="97"/>
      <c r="AE60" s="97"/>
    </row>
    <row r="61" spans="1:31" ht="17.25" customHeight="1" x14ac:dyDescent="0.2">
      <c r="A61" s="81"/>
      <c r="B61" s="82"/>
      <c r="C61" s="83"/>
      <c r="D61" s="84"/>
      <c r="E61" s="102">
        <f t="shared" ref="E61:K61" si="3">E62+E63+E64+E65+E66+E67</f>
        <v>114</v>
      </c>
      <c r="F61" s="102" t="e">
        <f t="shared" si="3"/>
        <v>#REF!</v>
      </c>
      <c r="G61" s="102">
        <f t="shared" si="3"/>
        <v>1.44</v>
      </c>
      <c r="H61" s="102">
        <f t="shared" si="3"/>
        <v>4982.8599999999997</v>
      </c>
      <c r="I61" s="102">
        <f t="shared" si="3"/>
        <v>5339.79</v>
      </c>
      <c r="J61" s="102" t="e">
        <f t="shared" si="3"/>
        <v>#REF!</v>
      </c>
      <c r="K61" s="101">
        <f t="shared" si="3"/>
        <v>6</v>
      </c>
      <c r="L61" s="89">
        <v>20</v>
      </c>
      <c r="M61" s="88">
        <v>4.38</v>
      </c>
      <c r="N61" s="88">
        <v>0.32</v>
      </c>
      <c r="O61" s="88">
        <v>0.05</v>
      </c>
      <c r="P61" s="89">
        <v>0</v>
      </c>
      <c r="Q61" s="88">
        <v>3.95</v>
      </c>
      <c r="R61" s="88">
        <v>0.01</v>
      </c>
      <c r="S61" s="88">
        <v>0.05</v>
      </c>
      <c r="T61" s="88">
        <v>2.65</v>
      </c>
      <c r="U61" s="88">
        <v>0.41</v>
      </c>
      <c r="V61" s="88">
        <v>2.98</v>
      </c>
      <c r="W61" s="88">
        <v>0.66</v>
      </c>
      <c r="X61" s="88">
        <v>1.24</v>
      </c>
      <c r="Y61" s="89">
        <v>1</v>
      </c>
      <c r="Z61" s="88">
        <v>0.08</v>
      </c>
      <c r="AA61" s="89">
        <v>0</v>
      </c>
      <c r="AB61" s="89">
        <v>1.1000000000000001</v>
      </c>
      <c r="AC61" s="88">
        <v>0.28999999999999998</v>
      </c>
      <c r="AD61" s="88">
        <v>0.39</v>
      </c>
      <c r="AE61" s="89">
        <v>7.8</v>
      </c>
    </row>
    <row r="62" spans="1:31" ht="17.25" customHeight="1" x14ac:dyDescent="0.2">
      <c r="A62" s="70">
        <v>53</v>
      </c>
      <c r="B62" s="80" t="s">
        <v>33</v>
      </c>
      <c r="C62" s="72" t="s">
        <v>50</v>
      </c>
      <c r="D62" s="73">
        <v>6</v>
      </c>
      <c r="E62" s="98">
        <v>18</v>
      </c>
      <c r="F62" s="75" t="e">
        <f>#REF!-G62</f>
        <v>#REF!</v>
      </c>
      <c r="G62" s="75">
        <v>0.24</v>
      </c>
      <c r="H62" s="75">
        <v>837.9</v>
      </c>
      <c r="I62" s="95">
        <v>836.3</v>
      </c>
      <c r="J62" s="78" t="e">
        <f>#REF!*I62</f>
        <v>#REF!</v>
      </c>
      <c r="K62" s="78">
        <v>1</v>
      </c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</row>
    <row r="63" spans="1:31" ht="17.25" customHeight="1" x14ac:dyDescent="0.2">
      <c r="A63" s="70">
        <v>54</v>
      </c>
      <c r="B63" s="80" t="s">
        <v>33</v>
      </c>
      <c r="C63" s="72" t="s">
        <v>50</v>
      </c>
      <c r="D63" s="73">
        <v>8</v>
      </c>
      <c r="E63" s="74">
        <v>18</v>
      </c>
      <c r="F63" s="75" t="e">
        <f>#REF!-G63</f>
        <v>#REF!</v>
      </c>
      <c r="G63" s="75">
        <v>0.24</v>
      </c>
      <c r="H63" s="75">
        <v>855.72</v>
      </c>
      <c r="I63" s="95">
        <v>859.25</v>
      </c>
      <c r="J63" s="78" t="e">
        <f>#REF!*I63</f>
        <v>#REF!</v>
      </c>
      <c r="K63" s="78">
        <v>1</v>
      </c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</row>
    <row r="64" spans="1:31" ht="17.25" customHeight="1" x14ac:dyDescent="0.2">
      <c r="A64" s="70">
        <v>55</v>
      </c>
      <c r="B64" s="80" t="s">
        <v>33</v>
      </c>
      <c r="C64" s="72" t="s">
        <v>50</v>
      </c>
      <c r="D64" s="73">
        <v>10</v>
      </c>
      <c r="E64" s="74">
        <v>18</v>
      </c>
      <c r="F64" s="75" t="e">
        <f>#REF!-G64</f>
        <v>#REF!</v>
      </c>
      <c r="G64" s="75">
        <v>0.24</v>
      </c>
      <c r="H64" s="75">
        <v>840.2</v>
      </c>
      <c r="I64" s="95">
        <v>840.2</v>
      </c>
      <c r="J64" s="78" t="e">
        <f>#REF!*I64</f>
        <v>#REF!</v>
      </c>
      <c r="K64" s="78">
        <v>1</v>
      </c>
      <c r="L64" s="96"/>
      <c r="M64" s="79"/>
      <c r="N64" s="97"/>
      <c r="O64" s="97"/>
      <c r="P64" s="97"/>
      <c r="Q64" s="97"/>
      <c r="R64" s="97"/>
      <c r="S64" s="97"/>
      <c r="T64" s="97"/>
      <c r="U64" s="97"/>
      <c r="V64" s="79"/>
      <c r="W64" s="97"/>
      <c r="X64" s="97"/>
      <c r="Y64" s="97"/>
      <c r="Z64" s="97"/>
      <c r="AA64" s="97"/>
      <c r="AB64" s="97"/>
      <c r="AC64" s="97"/>
      <c r="AD64" s="97"/>
      <c r="AE64" s="97"/>
    </row>
    <row r="65" spans="1:31" ht="17.25" customHeight="1" x14ac:dyDescent="0.2">
      <c r="A65" s="70">
        <v>56</v>
      </c>
      <c r="B65" s="80" t="s">
        <v>33</v>
      </c>
      <c r="C65" s="72" t="s">
        <v>50</v>
      </c>
      <c r="D65" s="73">
        <v>11</v>
      </c>
      <c r="E65" s="74">
        <v>18</v>
      </c>
      <c r="F65" s="75" t="e">
        <f>#REF!-G65</f>
        <v>#REF!</v>
      </c>
      <c r="G65" s="75">
        <v>0.24</v>
      </c>
      <c r="H65" s="75">
        <v>481.1</v>
      </c>
      <c r="I65" s="95">
        <v>839.6</v>
      </c>
      <c r="J65" s="78" t="e">
        <f>#REF!*I65</f>
        <v>#REF!</v>
      </c>
      <c r="K65" s="78">
        <v>1</v>
      </c>
      <c r="L65" s="96"/>
      <c r="M65" s="79"/>
      <c r="N65" s="97"/>
      <c r="O65" s="97"/>
      <c r="P65" s="97"/>
      <c r="Q65" s="97"/>
      <c r="R65" s="97"/>
      <c r="S65" s="97"/>
      <c r="T65" s="97"/>
      <c r="U65" s="97"/>
      <c r="V65" s="79"/>
      <c r="W65" s="97"/>
      <c r="X65" s="97"/>
      <c r="Y65" s="97"/>
      <c r="Z65" s="97"/>
      <c r="AA65" s="97"/>
      <c r="AB65" s="97"/>
      <c r="AC65" s="97"/>
      <c r="AD65" s="97"/>
      <c r="AE65" s="97"/>
    </row>
    <row r="66" spans="1:31" ht="17.25" customHeight="1" x14ac:dyDescent="0.2">
      <c r="A66" s="70">
        <v>57</v>
      </c>
      <c r="B66" s="80" t="s">
        <v>33</v>
      </c>
      <c r="C66" s="72" t="s">
        <v>34</v>
      </c>
      <c r="D66" s="73">
        <v>6</v>
      </c>
      <c r="E66" s="74">
        <v>24</v>
      </c>
      <c r="F66" s="75" t="e">
        <f>#REF!-G66</f>
        <v>#REF!</v>
      </c>
      <c r="G66" s="76">
        <v>0.24</v>
      </c>
      <c r="H66" s="76">
        <v>1106.6400000000001</v>
      </c>
      <c r="I66" s="77">
        <v>1104.6400000000001</v>
      </c>
      <c r="J66" s="78" t="e">
        <f>#REF!*I66</f>
        <v>#REF!</v>
      </c>
      <c r="K66" s="78">
        <v>1</v>
      </c>
      <c r="L66" s="96"/>
      <c r="M66" s="79"/>
      <c r="N66" s="97"/>
      <c r="O66" s="97"/>
      <c r="P66" s="97"/>
      <c r="Q66" s="97"/>
      <c r="R66" s="97"/>
      <c r="S66" s="97"/>
      <c r="T66" s="97"/>
      <c r="U66" s="97"/>
      <c r="V66" s="79"/>
      <c r="W66" s="97"/>
      <c r="X66" s="97"/>
      <c r="Y66" s="97"/>
      <c r="Z66" s="97"/>
      <c r="AA66" s="97"/>
      <c r="AB66" s="97"/>
      <c r="AC66" s="97"/>
      <c r="AD66" s="97"/>
      <c r="AE66" s="97"/>
    </row>
    <row r="67" spans="1:31" ht="17.25" customHeight="1" x14ac:dyDescent="0.2">
      <c r="A67" s="70">
        <v>58</v>
      </c>
      <c r="B67" s="80" t="s">
        <v>33</v>
      </c>
      <c r="C67" s="72" t="s">
        <v>34</v>
      </c>
      <c r="D67" s="73">
        <v>7</v>
      </c>
      <c r="E67" s="74">
        <v>18</v>
      </c>
      <c r="F67" s="75" t="e">
        <f>#REF!-G67</f>
        <v>#REF!</v>
      </c>
      <c r="G67" s="76">
        <v>0.24</v>
      </c>
      <c r="H67" s="76">
        <v>861.3</v>
      </c>
      <c r="I67" s="77">
        <v>859.8</v>
      </c>
      <c r="J67" s="78" t="e">
        <f>#REF!*I67</f>
        <v>#REF!</v>
      </c>
      <c r="K67" s="78">
        <v>1</v>
      </c>
      <c r="L67" s="96"/>
      <c r="M67" s="79"/>
      <c r="N67" s="97"/>
      <c r="O67" s="97"/>
      <c r="P67" s="97"/>
      <c r="Q67" s="97"/>
      <c r="R67" s="97"/>
      <c r="S67" s="97"/>
      <c r="T67" s="97"/>
      <c r="U67" s="97"/>
      <c r="V67" s="79"/>
      <c r="W67" s="97"/>
      <c r="X67" s="97"/>
      <c r="Y67" s="97"/>
      <c r="Z67" s="97"/>
      <c r="AA67" s="97"/>
      <c r="AB67" s="97"/>
      <c r="AC67" s="97"/>
      <c r="AD67" s="97"/>
      <c r="AE67" s="97"/>
    </row>
    <row r="68" spans="1:31" ht="17.25" customHeight="1" x14ac:dyDescent="0.2">
      <c r="A68" s="70"/>
      <c r="B68" s="80"/>
      <c r="C68" s="72"/>
      <c r="D68" s="73"/>
      <c r="E68" s="85">
        <f t="shared" ref="E68:K68" si="4">SUM(E69:E85)</f>
        <v>221</v>
      </c>
      <c r="F68" s="85" t="e">
        <f t="shared" si="4"/>
        <v>#REF!</v>
      </c>
      <c r="G68" s="85">
        <f t="shared" si="4"/>
        <v>4.0800000000000018</v>
      </c>
      <c r="H68" s="85">
        <f t="shared" si="4"/>
        <v>9523.4</v>
      </c>
      <c r="I68" s="85">
        <f t="shared" si="4"/>
        <v>9522.7000000000007</v>
      </c>
      <c r="J68" s="85" t="e">
        <f t="shared" si="4"/>
        <v>#REF!</v>
      </c>
      <c r="K68" s="103">
        <f t="shared" si="4"/>
        <v>17</v>
      </c>
      <c r="L68" s="88">
        <v>19.95</v>
      </c>
      <c r="M68" s="88">
        <v>4.33</v>
      </c>
      <c r="N68" s="88">
        <v>0.28000000000000003</v>
      </c>
      <c r="O68" s="88">
        <v>0.05</v>
      </c>
      <c r="P68" s="89">
        <v>0</v>
      </c>
      <c r="Q68" s="88">
        <v>3.95</v>
      </c>
      <c r="R68" s="89">
        <v>0</v>
      </c>
      <c r="S68" s="88">
        <v>0.05</v>
      </c>
      <c r="T68" s="88">
        <v>2.65</v>
      </c>
      <c r="U68" s="88">
        <v>0.41</v>
      </c>
      <c r="V68" s="88">
        <v>2.98</v>
      </c>
      <c r="W68" s="88">
        <v>0.66</v>
      </c>
      <c r="X68" s="88">
        <v>1.24</v>
      </c>
      <c r="Y68" s="89">
        <v>1</v>
      </c>
      <c r="Z68" s="88">
        <v>0.08</v>
      </c>
      <c r="AA68" s="89">
        <v>0</v>
      </c>
      <c r="AB68" s="89">
        <v>1.1000000000000001</v>
      </c>
      <c r="AC68" s="88">
        <v>0.28999999999999998</v>
      </c>
      <c r="AD68" s="88">
        <v>0.39</v>
      </c>
      <c r="AE68" s="89">
        <v>7.8</v>
      </c>
    </row>
    <row r="69" spans="1:31" ht="15.75" customHeight="1" x14ac:dyDescent="0.2">
      <c r="A69" s="104">
        <v>59</v>
      </c>
      <c r="B69" s="80" t="s">
        <v>33</v>
      </c>
      <c r="C69" s="72" t="s">
        <v>50</v>
      </c>
      <c r="D69" s="73">
        <v>3</v>
      </c>
      <c r="E69" s="98">
        <v>12</v>
      </c>
      <c r="F69" s="75" t="e">
        <f>#REF!-G69</f>
        <v>#REF!</v>
      </c>
      <c r="G69" s="75">
        <v>0.24</v>
      </c>
      <c r="H69" s="75">
        <v>525.6</v>
      </c>
      <c r="I69" s="95">
        <v>526.70000000000005</v>
      </c>
      <c r="J69" s="78" t="e">
        <f>#REF!*I69</f>
        <v>#REF!</v>
      </c>
      <c r="K69" s="78">
        <v>1</v>
      </c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</row>
    <row r="70" spans="1:31" ht="17.25" customHeight="1" x14ac:dyDescent="0.2">
      <c r="A70" s="104">
        <v>60</v>
      </c>
      <c r="B70" s="80" t="s">
        <v>33</v>
      </c>
      <c r="C70" s="72" t="s">
        <v>50</v>
      </c>
      <c r="D70" s="73">
        <v>4</v>
      </c>
      <c r="E70" s="98">
        <v>16</v>
      </c>
      <c r="F70" s="75" t="e">
        <f>#REF!-G70</f>
        <v>#REF!</v>
      </c>
      <c r="G70" s="75">
        <v>0.24</v>
      </c>
      <c r="H70" s="75">
        <v>729.9</v>
      </c>
      <c r="I70" s="95">
        <v>725.3</v>
      </c>
      <c r="J70" s="78" t="e">
        <f>#REF!*I70</f>
        <v>#REF!</v>
      </c>
      <c r="K70" s="78">
        <v>1</v>
      </c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</row>
    <row r="71" spans="1:31" ht="17.25" customHeight="1" x14ac:dyDescent="0.2">
      <c r="A71" s="104">
        <v>61</v>
      </c>
      <c r="B71" s="80" t="s">
        <v>33</v>
      </c>
      <c r="C71" s="72" t="s">
        <v>50</v>
      </c>
      <c r="D71" s="73">
        <v>5</v>
      </c>
      <c r="E71" s="98">
        <v>12</v>
      </c>
      <c r="F71" s="75" t="e">
        <f>#REF!-G71</f>
        <v>#REF!</v>
      </c>
      <c r="G71" s="75">
        <v>0.24</v>
      </c>
      <c r="H71" s="75">
        <v>506.9</v>
      </c>
      <c r="I71" s="95">
        <v>506.9</v>
      </c>
      <c r="J71" s="78" t="e">
        <f>#REF!*I71</f>
        <v>#REF!</v>
      </c>
      <c r="K71" s="78">
        <v>1</v>
      </c>
      <c r="L71" s="96"/>
      <c r="M71" s="79"/>
      <c r="N71" s="97"/>
      <c r="O71" s="97"/>
      <c r="P71" s="97"/>
      <c r="Q71" s="97"/>
      <c r="R71" s="97"/>
      <c r="S71" s="97"/>
      <c r="T71" s="97"/>
      <c r="U71" s="97"/>
      <c r="V71" s="79"/>
      <c r="W71" s="97"/>
      <c r="X71" s="97"/>
      <c r="Y71" s="97"/>
      <c r="Z71" s="97"/>
      <c r="AA71" s="97"/>
      <c r="AB71" s="97"/>
      <c r="AC71" s="97"/>
      <c r="AD71" s="97"/>
      <c r="AE71" s="97"/>
    </row>
    <row r="72" spans="1:31" ht="17.25" customHeight="1" x14ac:dyDescent="0.2">
      <c r="A72" s="104">
        <v>62</v>
      </c>
      <c r="B72" s="80" t="s">
        <v>33</v>
      </c>
      <c r="C72" s="72" t="s">
        <v>51</v>
      </c>
      <c r="D72" s="73" t="s">
        <v>43</v>
      </c>
      <c r="E72" s="98">
        <v>12</v>
      </c>
      <c r="F72" s="75" t="e">
        <f>#REF!-G72</f>
        <v>#REF!</v>
      </c>
      <c r="G72" s="75">
        <v>0.24</v>
      </c>
      <c r="H72" s="75">
        <v>570</v>
      </c>
      <c r="I72" s="95">
        <v>574.29999999999995</v>
      </c>
      <c r="J72" s="78" t="e">
        <f>#REF!*I72</f>
        <v>#REF!</v>
      </c>
      <c r="K72" s="78">
        <v>1</v>
      </c>
      <c r="L72" s="96"/>
      <c r="M72" s="79"/>
      <c r="N72" s="97"/>
      <c r="O72" s="97"/>
      <c r="P72" s="97"/>
      <c r="Q72" s="97"/>
      <c r="R72" s="97"/>
      <c r="S72" s="97"/>
      <c r="T72" s="97"/>
      <c r="U72" s="97"/>
      <c r="V72" s="79"/>
      <c r="W72" s="97"/>
      <c r="X72" s="97"/>
      <c r="Y72" s="97"/>
      <c r="Z72" s="97"/>
      <c r="AA72" s="97"/>
      <c r="AB72" s="97"/>
      <c r="AC72" s="97"/>
      <c r="AD72" s="97"/>
      <c r="AE72" s="97"/>
    </row>
    <row r="73" spans="1:31" ht="17.25" customHeight="1" x14ac:dyDescent="0.2">
      <c r="A73" s="104">
        <v>63</v>
      </c>
      <c r="B73" s="80" t="s">
        <v>33</v>
      </c>
      <c r="C73" s="72" t="s">
        <v>49</v>
      </c>
      <c r="D73" s="73">
        <v>35</v>
      </c>
      <c r="E73" s="98">
        <v>12</v>
      </c>
      <c r="F73" s="75" t="e">
        <f>#REF!-G73</f>
        <v>#REF!</v>
      </c>
      <c r="G73" s="76">
        <v>0.24</v>
      </c>
      <c r="H73" s="76">
        <v>454.6</v>
      </c>
      <c r="I73" s="77">
        <v>449.4</v>
      </c>
      <c r="J73" s="78" t="e">
        <f>#REF!*I73</f>
        <v>#REF!</v>
      </c>
      <c r="K73" s="78">
        <v>1</v>
      </c>
      <c r="L73" s="96"/>
      <c r="M73" s="79"/>
      <c r="N73" s="97"/>
      <c r="O73" s="97"/>
      <c r="P73" s="97"/>
      <c r="Q73" s="97"/>
      <c r="R73" s="97"/>
      <c r="S73" s="97"/>
      <c r="T73" s="97"/>
      <c r="U73" s="97"/>
      <c r="V73" s="79"/>
      <c r="W73" s="97"/>
      <c r="X73" s="97"/>
      <c r="Y73" s="97"/>
      <c r="Z73" s="97"/>
      <c r="AA73" s="97"/>
      <c r="AB73" s="97"/>
      <c r="AC73" s="97"/>
      <c r="AD73" s="97"/>
      <c r="AE73" s="97"/>
    </row>
    <row r="74" spans="1:31" ht="17.25" customHeight="1" x14ac:dyDescent="0.2">
      <c r="A74" s="104">
        <v>64</v>
      </c>
      <c r="B74" s="80" t="s">
        <v>33</v>
      </c>
      <c r="C74" s="72" t="s">
        <v>49</v>
      </c>
      <c r="D74" s="73">
        <v>37</v>
      </c>
      <c r="E74" s="98">
        <v>8</v>
      </c>
      <c r="F74" s="75" t="e">
        <f>#REF!-G74</f>
        <v>#REF!</v>
      </c>
      <c r="G74" s="75">
        <v>0.24</v>
      </c>
      <c r="H74" s="75">
        <v>292.8</v>
      </c>
      <c r="I74" s="95">
        <v>290.3</v>
      </c>
      <c r="J74" s="78" t="e">
        <f>#REF!*I74</f>
        <v>#REF!</v>
      </c>
      <c r="K74" s="78">
        <v>1</v>
      </c>
      <c r="L74" s="96"/>
      <c r="M74" s="79"/>
      <c r="N74" s="97"/>
      <c r="O74" s="97"/>
      <c r="P74" s="97"/>
      <c r="Q74" s="97"/>
      <c r="R74" s="97"/>
      <c r="S74" s="97"/>
      <c r="T74" s="97"/>
      <c r="U74" s="97"/>
      <c r="V74" s="79"/>
      <c r="W74" s="97"/>
      <c r="X74" s="97"/>
      <c r="Y74" s="97"/>
      <c r="Z74" s="97"/>
      <c r="AA74" s="97"/>
      <c r="AB74" s="97"/>
      <c r="AC74" s="97"/>
      <c r="AD74" s="97"/>
      <c r="AE74" s="97"/>
    </row>
    <row r="75" spans="1:31" ht="17.25" customHeight="1" x14ac:dyDescent="0.2">
      <c r="A75" s="104">
        <v>65</v>
      </c>
      <c r="B75" s="80" t="s">
        <v>33</v>
      </c>
      <c r="C75" s="72" t="s">
        <v>49</v>
      </c>
      <c r="D75" s="73">
        <v>39</v>
      </c>
      <c r="E75" s="98">
        <v>12</v>
      </c>
      <c r="F75" s="75" t="e">
        <f>#REF!-G75</f>
        <v>#REF!</v>
      </c>
      <c r="G75" s="76">
        <v>0.24</v>
      </c>
      <c r="H75" s="76">
        <v>454.7</v>
      </c>
      <c r="I75" s="77">
        <v>458.4</v>
      </c>
      <c r="J75" s="78" t="e">
        <f>#REF!*I75</f>
        <v>#REF!</v>
      </c>
      <c r="K75" s="78">
        <v>1</v>
      </c>
      <c r="L75" s="96"/>
      <c r="M75" s="79"/>
      <c r="N75" s="97"/>
      <c r="O75" s="97"/>
      <c r="P75" s="97"/>
      <c r="Q75" s="97"/>
      <c r="R75" s="97"/>
      <c r="S75" s="97"/>
      <c r="T75" s="97"/>
      <c r="U75" s="97"/>
      <c r="V75" s="79"/>
      <c r="W75" s="97"/>
      <c r="X75" s="97"/>
      <c r="Y75" s="97"/>
      <c r="Z75" s="97"/>
      <c r="AA75" s="97"/>
      <c r="AB75" s="97"/>
      <c r="AC75" s="97"/>
      <c r="AD75" s="97"/>
      <c r="AE75" s="97"/>
    </row>
    <row r="76" spans="1:31" ht="17.25" customHeight="1" x14ac:dyDescent="0.2">
      <c r="A76" s="104">
        <v>66</v>
      </c>
      <c r="B76" s="80" t="s">
        <v>33</v>
      </c>
      <c r="C76" s="72" t="s">
        <v>37</v>
      </c>
      <c r="D76" s="73">
        <v>2</v>
      </c>
      <c r="E76" s="98">
        <v>8</v>
      </c>
      <c r="F76" s="75" t="e">
        <f>#REF!-G76</f>
        <v>#REF!</v>
      </c>
      <c r="G76" s="75">
        <v>0.24</v>
      </c>
      <c r="H76" s="75">
        <v>315.7</v>
      </c>
      <c r="I76" s="95">
        <v>314.10000000000002</v>
      </c>
      <c r="J76" s="78" t="e">
        <f>#REF!*I76</f>
        <v>#REF!</v>
      </c>
      <c r="K76" s="78">
        <v>1</v>
      </c>
      <c r="L76" s="96"/>
      <c r="M76" s="79"/>
      <c r="N76" s="97"/>
      <c r="O76" s="97"/>
      <c r="P76" s="97"/>
      <c r="Q76" s="97"/>
      <c r="R76" s="97"/>
      <c r="S76" s="97"/>
      <c r="T76" s="97"/>
      <c r="U76" s="97"/>
      <c r="V76" s="79"/>
      <c r="W76" s="97"/>
      <c r="X76" s="97"/>
      <c r="Y76" s="97"/>
      <c r="Z76" s="97"/>
      <c r="AA76" s="97"/>
      <c r="AB76" s="97"/>
      <c r="AC76" s="97"/>
      <c r="AD76" s="97"/>
      <c r="AE76" s="97"/>
    </row>
    <row r="77" spans="1:31" ht="17.25" customHeight="1" x14ac:dyDescent="0.2">
      <c r="A77" s="104">
        <v>67</v>
      </c>
      <c r="B77" s="80" t="s">
        <v>33</v>
      </c>
      <c r="C77" s="72" t="s">
        <v>37</v>
      </c>
      <c r="D77" s="73">
        <v>4</v>
      </c>
      <c r="E77" s="98">
        <v>12</v>
      </c>
      <c r="F77" s="75" t="e">
        <f>#REF!-G77</f>
        <v>#REF!</v>
      </c>
      <c r="G77" s="75">
        <v>0.24</v>
      </c>
      <c r="H77" s="75">
        <v>579.79999999999995</v>
      </c>
      <c r="I77" s="95">
        <v>578.6</v>
      </c>
      <c r="J77" s="78" t="e">
        <f>#REF!*I77</f>
        <v>#REF!</v>
      </c>
      <c r="K77" s="78">
        <v>1</v>
      </c>
      <c r="L77" s="96"/>
      <c r="M77" s="79"/>
      <c r="N77" s="97"/>
      <c r="O77" s="97"/>
      <c r="P77" s="97"/>
      <c r="Q77" s="97"/>
      <c r="R77" s="97"/>
      <c r="S77" s="97"/>
      <c r="T77" s="97"/>
      <c r="U77" s="97"/>
      <c r="V77" s="79"/>
      <c r="W77" s="97"/>
      <c r="X77" s="97"/>
      <c r="Y77" s="97"/>
      <c r="Z77" s="97"/>
      <c r="AA77" s="97"/>
      <c r="AB77" s="97"/>
      <c r="AC77" s="97"/>
      <c r="AD77" s="97"/>
      <c r="AE77" s="97"/>
    </row>
    <row r="78" spans="1:31" ht="17.25" customHeight="1" x14ac:dyDescent="0.2">
      <c r="A78" s="104">
        <v>68</v>
      </c>
      <c r="B78" s="80" t="s">
        <v>33</v>
      </c>
      <c r="C78" s="72" t="s">
        <v>49</v>
      </c>
      <c r="D78" s="73">
        <v>41</v>
      </c>
      <c r="E78" s="98">
        <v>12</v>
      </c>
      <c r="F78" s="75" t="e">
        <f>#REF!-G78</f>
        <v>#REF!</v>
      </c>
      <c r="G78" s="76">
        <v>0.24</v>
      </c>
      <c r="H78" s="76">
        <v>445.4</v>
      </c>
      <c r="I78" s="77">
        <v>451.6</v>
      </c>
      <c r="J78" s="78" t="e">
        <f>#REF!*I78</f>
        <v>#REF!</v>
      </c>
      <c r="K78" s="78">
        <v>1</v>
      </c>
      <c r="L78" s="96"/>
      <c r="M78" s="79"/>
      <c r="N78" s="97"/>
      <c r="O78" s="97"/>
      <c r="P78" s="97"/>
      <c r="Q78" s="97"/>
      <c r="R78" s="97"/>
      <c r="S78" s="97"/>
      <c r="T78" s="97"/>
      <c r="U78" s="97"/>
      <c r="V78" s="79"/>
      <c r="W78" s="97"/>
      <c r="X78" s="97"/>
      <c r="Y78" s="97"/>
      <c r="Z78" s="97"/>
      <c r="AA78" s="97"/>
      <c r="AB78" s="97"/>
      <c r="AC78" s="97"/>
      <c r="AD78" s="97"/>
      <c r="AE78" s="97"/>
    </row>
    <row r="79" spans="1:31" ht="17.25" customHeight="1" x14ac:dyDescent="0.2">
      <c r="A79" s="104">
        <v>69</v>
      </c>
      <c r="B79" s="80" t="s">
        <v>33</v>
      </c>
      <c r="C79" s="72" t="s">
        <v>37</v>
      </c>
      <c r="D79" s="73">
        <v>6</v>
      </c>
      <c r="E79" s="98">
        <v>12</v>
      </c>
      <c r="F79" s="75" t="e">
        <f>#REF!-G79</f>
        <v>#REF!</v>
      </c>
      <c r="G79" s="75">
        <v>0.24</v>
      </c>
      <c r="H79" s="75">
        <v>448.3</v>
      </c>
      <c r="I79" s="95">
        <v>445.9</v>
      </c>
      <c r="J79" s="78" t="e">
        <f>#REF!*I79</f>
        <v>#REF!</v>
      </c>
      <c r="K79" s="78">
        <v>1</v>
      </c>
      <c r="L79" s="96"/>
      <c r="M79" s="79"/>
      <c r="N79" s="97"/>
      <c r="O79" s="97"/>
      <c r="P79" s="97"/>
      <c r="Q79" s="97"/>
      <c r="R79" s="97"/>
      <c r="S79" s="97"/>
      <c r="T79" s="97"/>
      <c r="U79" s="97"/>
      <c r="V79" s="79"/>
      <c r="W79" s="97"/>
      <c r="X79" s="97"/>
      <c r="Y79" s="97"/>
      <c r="Z79" s="97"/>
      <c r="AA79" s="97"/>
      <c r="AB79" s="97"/>
      <c r="AC79" s="97"/>
      <c r="AD79" s="97"/>
      <c r="AE79" s="97"/>
    </row>
    <row r="80" spans="1:31" ht="17.25" customHeight="1" x14ac:dyDescent="0.2">
      <c r="A80" s="104">
        <v>70</v>
      </c>
      <c r="B80" s="80" t="s">
        <v>33</v>
      </c>
      <c r="C80" s="72" t="s">
        <v>37</v>
      </c>
      <c r="D80" s="73">
        <v>7</v>
      </c>
      <c r="E80" s="98">
        <v>12</v>
      </c>
      <c r="F80" s="75" t="e">
        <f>#REF!-G80</f>
        <v>#REF!</v>
      </c>
      <c r="G80" s="75">
        <v>0.24</v>
      </c>
      <c r="H80" s="75">
        <v>581.29999999999995</v>
      </c>
      <c r="I80" s="95">
        <v>583</v>
      </c>
      <c r="J80" s="78" t="e">
        <f>#REF!*I80</f>
        <v>#REF!</v>
      </c>
      <c r="K80" s="78">
        <v>1</v>
      </c>
      <c r="L80" s="96"/>
      <c r="M80" s="79"/>
      <c r="N80" s="97"/>
      <c r="O80" s="97"/>
      <c r="P80" s="97"/>
      <c r="Q80" s="97"/>
      <c r="R80" s="97"/>
      <c r="S80" s="97"/>
      <c r="T80" s="97"/>
      <c r="U80" s="97"/>
      <c r="V80" s="79"/>
      <c r="W80" s="97"/>
      <c r="X80" s="97"/>
      <c r="Y80" s="97"/>
      <c r="Z80" s="97"/>
      <c r="AA80" s="97"/>
      <c r="AB80" s="97"/>
      <c r="AC80" s="97"/>
      <c r="AD80" s="97"/>
      <c r="AE80" s="97"/>
    </row>
    <row r="81" spans="1:31" ht="17.25" customHeight="1" x14ac:dyDescent="0.2">
      <c r="A81" s="104">
        <v>71</v>
      </c>
      <c r="B81" s="80" t="s">
        <v>33</v>
      </c>
      <c r="C81" s="72" t="s">
        <v>37</v>
      </c>
      <c r="D81" s="73">
        <v>9</v>
      </c>
      <c r="E81" s="98">
        <v>18</v>
      </c>
      <c r="F81" s="75" t="e">
        <f>#REF!-G81</f>
        <v>#REF!</v>
      </c>
      <c r="G81" s="75">
        <v>0.24</v>
      </c>
      <c r="H81" s="75">
        <v>869.3</v>
      </c>
      <c r="I81" s="95">
        <v>870.2</v>
      </c>
      <c r="J81" s="78" t="e">
        <f>#REF!*I81</f>
        <v>#REF!</v>
      </c>
      <c r="K81" s="78">
        <v>1</v>
      </c>
      <c r="L81" s="96"/>
      <c r="M81" s="79"/>
      <c r="N81" s="97"/>
      <c r="O81" s="97"/>
      <c r="P81" s="97"/>
      <c r="Q81" s="97"/>
      <c r="R81" s="97"/>
      <c r="S81" s="97"/>
      <c r="T81" s="97"/>
      <c r="U81" s="97"/>
      <c r="V81" s="79"/>
      <c r="W81" s="97"/>
      <c r="X81" s="97"/>
      <c r="Y81" s="97"/>
      <c r="Z81" s="97"/>
      <c r="AA81" s="97"/>
      <c r="AB81" s="97"/>
      <c r="AC81" s="97"/>
      <c r="AD81" s="97"/>
      <c r="AE81" s="97"/>
    </row>
    <row r="82" spans="1:31" ht="17.25" customHeight="1" x14ac:dyDescent="0.2">
      <c r="A82" s="104">
        <v>72</v>
      </c>
      <c r="B82" s="80" t="s">
        <v>33</v>
      </c>
      <c r="C82" s="72" t="s">
        <v>37</v>
      </c>
      <c r="D82" s="73">
        <v>11</v>
      </c>
      <c r="E82" s="98">
        <v>27</v>
      </c>
      <c r="F82" s="75" t="e">
        <f>#REF!-G82</f>
        <v>#REF!</v>
      </c>
      <c r="G82" s="75">
        <v>0.24</v>
      </c>
      <c r="H82" s="75">
        <v>1322.1</v>
      </c>
      <c r="I82" s="95">
        <v>1319.4</v>
      </c>
      <c r="J82" s="78" t="e">
        <f>#REF!*I82</f>
        <v>#REF!</v>
      </c>
      <c r="K82" s="78">
        <v>1</v>
      </c>
      <c r="L82" s="96"/>
      <c r="M82" s="79"/>
      <c r="N82" s="97"/>
      <c r="O82" s="97"/>
      <c r="P82" s="97"/>
      <c r="Q82" s="97"/>
      <c r="R82" s="97"/>
      <c r="S82" s="97"/>
      <c r="T82" s="97"/>
      <c r="U82" s="97"/>
      <c r="V82" s="79"/>
      <c r="W82" s="97"/>
      <c r="X82" s="97"/>
      <c r="Y82" s="97"/>
      <c r="Z82" s="97"/>
      <c r="AA82" s="97"/>
      <c r="AB82" s="97"/>
      <c r="AC82" s="97"/>
      <c r="AD82" s="97"/>
      <c r="AE82" s="97"/>
    </row>
    <row r="83" spans="1:31" ht="17.25" customHeight="1" x14ac:dyDescent="0.2">
      <c r="A83" s="104">
        <v>73</v>
      </c>
      <c r="B83" s="80" t="s">
        <v>33</v>
      </c>
      <c r="C83" s="72" t="s">
        <v>48</v>
      </c>
      <c r="D83" s="73">
        <v>11</v>
      </c>
      <c r="E83" s="98">
        <v>12</v>
      </c>
      <c r="F83" s="75" t="e">
        <f>#REF!-G83</f>
        <v>#REF!</v>
      </c>
      <c r="G83" s="75">
        <v>0.24</v>
      </c>
      <c r="H83" s="75">
        <v>578.9</v>
      </c>
      <c r="I83" s="95">
        <v>582.1</v>
      </c>
      <c r="J83" s="78" t="e">
        <f>#REF!*I83</f>
        <v>#REF!</v>
      </c>
      <c r="K83" s="78">
        <v>1</v>
      </c>
      <c r="L83" s="96"/>
      <c r="M83" s="79"/>
      <c r="N83" s="97"/>
      <c r="O83" s="97"/>
      <c r="P83" s="97"/>
      <c r="Q83" s="97"/>
      <c r="R83" s="97"/>
      <c r="S83" s="97"/>
      <c r="T83" s="97"/>
      <c r="U83" s="97"/>
      <c r="V83" s="79"/>
      <c r="W83" s="97"/>
      <c r="X83" s="97"/>
      <c r="Y83" s="97"/>
      <c r="Z83" s="97"/>
      <c r="AA83" s="97"/>
      <c r="AB83" s="97"/>
      <c r="AC83" s="97"/>
      <c r="AD83" s="97"/>
      <c r="AE83" s="97"/>
    </row>
    <row r="84" spans="1:31" ht="17.25" customHeight="1" x14ac:dyDescent="0.2">
      <c r="A84" s="104">
        <v>74</v>
      </c>
      <c r="B84" s="80" t="s">
        <v>33</v>
      </c>
      <c r="C84" s="72" t="s">
        <v>52</v>
      </c>
      <c r="D84" s="73">
        <v>6</v>
      </c>
      <c r="E84" s="98">
        <v>16</v>
      </c>
      <c r="F84" s="75" t="e">
        <f>#REF!-G84</f>
        <v>#REF!</v>
      </c>
      <c r="G84" s="76">
        <v>0.24</v>
      </c>
      <c r="H84" s="76">
        <v>546.5</v>
      </c>
      <c r="I84" s="77">
        <v>544.9</v>
      </c>
      <c r="J84" s="78" t="e">
        <f>#REF!*I84</f>
        <v>#REF!</v>
      </c>
      <c r="K84" s="78">
        <v>1</v>
      </c>
      <c r="L84" s="96"/>
      <c r="M84" s="79"/>
      <c r="N84" s="97"/>
      <c r="O84" s="97"/>
      <c r="P84" s="97"/>
      <c r="Q84" s="97"/>
      <c r="R84" s="97"/>
      <c r="S84" s="97"/>
      <c r="T84" s="97"/>
      <c r="U84" s="97"/>
      <c r="V84" s="79"/>
      <c r="W84" s="97"/>
      <c r="X84" s="97"/>
      <c r="Y84" s="97"/>
      <c r="Z84" s="97"/>
      <c r="AA84" s="97"/>
      <c r="AB84" s="97"/>
      <c r="AC84" s="97"/>
      <c r="AD84" s="97"/>
      <c r="AE84" s="97"/>
    </row>
    <row r="85" spans="1:31" ht="17.25" customHeight="1" x14ac:dyDescent="0.2">
      <c r="A85" s="104">
        <v>75</v>
      </c>
      <c r="B85" s="80" t="s">
        <v>33</v>
      </c>
      <c r="C85" s="72" t="s">
        <v>52</v>
      </c>
      <c r="D85" s="73">
        <v>7</v>
      </c>
      <c r="E85" s="98">
        <v>8</v>
      </c>
      <c r="F85" s="75" t="e">
        <f>#REF!-G85</f>
        <v>#REF!</v>
      </c>
      <c r="G85" s="76">
        <v>0.24</v>
      </c>
      <c r="H85" s="76">
        <v>301.60000000000002</v>
      </c>
      <c r="I85" s="77">
        <v>301.60000000000002</v>
      </c>
      <c r="J85" s="78" t="e">
        <f>#REF!*I85</f>
        <v>#REF!</v>
      </c>
      <c r="K85" s="78">
        <v>1</v>
      </c>
      <c r="L85" s="96"/>
      <c r="M85" s="79"/>
      <c r="N85" s="97"/>
      <c r="O85" s="97"/>
      <c r="P85" s="97"/>
      <c r="Q85" s="97"/>
      <c r="R85" s="97"/>
      <c r="S85" s="97"/>
      <c r="T85" s="97"/>
      <c r="U85" s="97"/>
      <c r="V85" s="79"/>
      <c r="W85" s="97"/>
      <c r="X85" s="97"/>
      <c r="Y85" s="97"/>
      <c r="Z85" s="97"/>
      <c r="AA85" s="97"/>
      <c r="AB85" s="97"/>
      <c r="AC85" s="97"/>
      <c r="AD85" s="97"/>
      <c r="AE85" s="97"/>
    </row>
    <row r="86" spans="1:31" ht="17.25" customHeight="1" x14ac:dyDescent="0.2">
      <c r="A86" s="104"/>
      <c r="B86" s="80"/>
      <c r="C86" s="72"/>
      <c r="D86" s="73"/>
      <c r="E86" s="85">
        <f>E87</f>
        <v>8</v>
      </c>
      <c r="F86" s="85" t="e">
        <f>F87+#REF!+#REF!</f>
        <v>#REF!</v>
      </c>
      <c r="G86" s="85" t="e">
        <f>G87+#REF!+#REF!</f>
        <v>#REF!</v>
      </c>
      <c r="H86" s="85" t="e">
        <f>H87+#REF!+#REF!</f>
        <v>#REF!</v>
      </c>
      <c r="I86" s="85">
        <f>I87</f>
        <v>306.5</v>
      </c>
      <c r="J86" s="85" t="e">
        <f>J87+#REF!+#REF!</f>
        <v>#REF!</v>
      </c>
      <c r="K86" s="103">
        <f>K87</f>
        <v>1</v>
      </c>
      <c r="L86" s="88">
        <v>13.56</v>
      </c>
      <c r="M86" s="88">
        <v>2.96</v>
      </c>
      <c r="N86" s="88">
        <v>2.4700000000000002</v>
      </c>
      <c r="O86" s="88">
        <v>0.17</v>
      </c>
      <c r="P86" s="89">
        <v>0</v>
      </c>
      <c r="Q86" s="89">
        <v>0</v>
      </c>
      <c r="R86" s="89">
        <v>0</v>
      </c>
      <c r="S86" s="88">
        <v>0.32</v>
      </c>
      <c r="T86" s="89">
        <v>0</v>
      </c>
      <c r="U86" s="88">
        <v>0.41</v>
      </c>
      <c r="V86" s="88">
        <v>2.98</v>
      </c>
      <c r="W86" s="88">
        <v>0.66</v>
      </c>
      <c r="X86" s="88">
        <v>1.24</v>
      </c>
      <c r="Y86" s="89">
        <v>1</v>
      </c>
      <c r="Z86" s="88">
        <v>0.08</v>
      </c>
      <c r="AA86" s="89">
        <v>0</v>
      </c>
      <c r="AB86" s="89">
        <v>1.1000000000000001</v>
      </c>
      <c r="AC86" s="88">
        <v>0.28999999999999998</v>
      </c>
      <c r="AD86" s="88">
        <v>0.39</v>
      </c>
      <c r="AE86" s="88">
        <v>5.43</v>
      </c>
    </row>
    <row r="87" spans="1:31" ht="17.25" customHeight="1" x14ac:dyDescent="0.2">
      <c r="A87" s="104">
        <v>76</v>
      </c>
      <c r="B87" s="80" t="s">
        <v>33</v>
      </c>
      <c r="C87" s="72" t="s">
        <v>37</v>
      </c>
      <c r="D87" s="73">
        <v>1</v>
      </c>
      <c r="E87" s="98">
        <v>8</v>
      </c>
      <c r="F87" s="75" t="e">
        <f>#REF!-G87</f>
        <v>#REF!</v>
      </c>
      <c r="G87" s="75">
        <v>0.24</v>
      </c>
      <c r="H87" s="75">
        <v>306.5</v>
      </c>
      <c r="I87" s="95">
        <v>306.5</v>
      </c>
      <c r="J87" s="78" t="e">
        <f>#REF!*I87</f>
        <v>#REF!</v>
      </c>
      <c r="K87" s="78">
        <v>1</v>
      </c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</row>
    <row r="88" spans="1:31" ht="17.25" customHeight="1" x14ac:dyDescent="0.2">
      <c r="A88" s="104"/>
      <c r="B88" s="80"/>
      <c r="C88" s="72"/>
      <c r="D88" s="73"/>
      <c r="E88" s="85">
        <f t="shared" ref="E88:K88" si="5">E89+E90+E91+E92+E93+E94</f>
        <v>84</v>
      </c>
      <c r="F88" s="85" t="e">
        <f t="shared" si="5"/>
        <v>#REF!</v>
      </c>
      <c r="G88" s="85">
        <f t="shared" si="5"/>
        <v>1.44</v>
      </c>
      <c r="H88" s="85">
        <f t="shared" si="5"/>
        <v>3954.7</v>
      </c>
      <c r="I88" s="85">
        <f t="shared" si="5"/>
        <v>3949</v>
      </c>
      <c r="J88" s="85" t="e">
        <f t="shared" si="5"/>
        <v>#REF!</v>
      </c>
      <c r="K88" s="103">
        <f t="shared" si="5"/>
        <v>6</v>
      </c>
      <c r="L88" s="88">
        <v>14.84</v>
      </c>
      <c r="M88" s="88">
        <v>2.2999999999999998</v>
      </c>
      <c r="N88" s="89">
        <v>0</v>
      </c>
      <c r="O88" s="89">
        <v>0</v>
      </c>
      <c r="P88" s="89">
        <v>0</v>
      </c>
      <c r="Q88" s="89">
        <v>0</v>
      </c>
      <c r="R88" s="89">
        <v>0</v>
      </c>
      <c r="S88" s="89">
        <v>2.2999999999999998</v>
      </c>
      <c r="T88" s="88">
        <v>2.65</v>
      </c>
      <c r="U88" s="88">
        <v>0.41</v>
      </c>
      <c r="V88" s="88">
        <v>1.74</v>
      </c>
      <c r="W88" s="88">
        <v>0.66</v>
      </c>
      <c r="X88" s="89">
        <v>0</v>
      </c>
      <c r="Y88" s="89">
        <v>1</v>
      </c>
      <c r="Z88" s="88">
        <v>0.08</v>
      </c>
      <c r="AA88" s="89">
        <v>0</v>
      </c>
      <c r="AB88" s="89">
        <v>1.1000000000000001</v>
      </c>
      <c r="AC88" s="88">
        <v>0.28999999999999998</v>
      </c>
      <c r="AD88" s="88">
        <v>0.39</v>
      </c>
      <c r="AE88" s="88">
        <v>5.96</v>
      </c>
    </row>
    <row r="89" spans="1:31" ht="17.25" customHeight="1" x14ac:dyDescent="0.2">
      <c r="A89" s="104">
        <v>77</v>
      </c>
      <c r="B89" s="80" t="s">
        <v>33</v>
      </c>
      <c r="C89" s="72" t="s">
        <v>53</v>
      </c>
      <c r="D89" s="73">
        <v>1</v>
      </c>
      <c r="E89" s="98">
        <v>6</v>
      </c>
      <c r="F89" s="75" t="e">
        <f>#REF!-G89</f>
        <v>#REF!</v>
      </c>
      <c r="G89" s="76">
        <v>0.24</v>
      </c>
      <c r="H89" s="76">
        <v>279.7</v>
      </c>
      <c r="I89" s="77">
        <v>279.7</v>
      </c>
      <c r="J89" s="78" t="e">
        <f>#REF!*I89</f>
        <v>#REF!</v>
      </c>
      <c r="K89" s="78">
        <v>1</v>
      </c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</row>
    <row r="90" spans="1:31" ht="17.25" customHeight="1" x14ac:dyDescent="0.2">
      <c r="A90" s="104">
        <v>78</v>
      </c>
      <c r="B90" s="80" t="s">
        <v>33</v>
      </c>
      <c r="C90" s="72" t="s">
        <v>53</v>
      </c>
      <c r="D90" s="73">
        <v>2</v>
      </c>
      <c r="E90" s="98">
        <v>6</v>
      </c>
      <c r="F90" s="75" t="e">
        <f>#REF!-G90</f>
        <v>#REF!</v>
      </c>
      <c r="G90" s="76">
        <v>0.24</v>
      </c>
      <c r="H90" s="76">
        <v>279.89999999999998</v>
      </c>
      <c r="I90" s="77">
        <v>279.89999999999998</v>
      </c>
      <c r="J90" s="78" t="e">
        <f>#REF!*I90</f>
        <v>#REF!</v>
      </c>
      <c r="K90" s="78">
        <v>1</v>
      </c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</row>
    <row r="91" spans="1:31" ht="17.25" customHeight="1" x14ac:dyDescent="0.2">
      <c r="A91" s="104">
        <v>79</v>
      </c>
      <c r="B91" s="99" t="s">
        <v>54</v>
      </c>
      <c r="C91" s="72"/>
      <c r="D91" s="73">
        <v>54</v>
      </c>
      <c r="E91" s="74">
        <v>18</v>
      </c>
      <c r="F91" s="75" t="e">
        <f>#REF!-G91</f>
        <v>#REF!</v>
      </c>
      <c r="G91" s="75">
        <v>0.24</v>
      </c>
      <c r="H91" s="75">
        <v>801.1</v>
      </c>
      <c r="I91" s="95">
        <v>805.1</v>
      </c>
      <c r="J91" s="78" t="e">
        <f>#REF!*I91</f>
        <v>#REF!</v>
      </c>
      <c r="K91" s="78">
        <v>1</v>
      </c>
      <c r="L91" s="96"/>
      <c r="M91" s="79"/>
      <c r="N91" s="97"/>
      <c r="O91" s="97"/>
      <c r="P91" s="97"/>
      <c r="Q91" s="97"/>
      <c r="R91" s="97"/>
      <c r="S91" s="97"/>
      <c r="T91" s="97"/>
      <c r="U91" s="97"/>
      <c r="V91" s="79"/>
      <c r="W91" s="97"/>
      <c r="X91" s="105"/>
      <c r="Y91" s="97"/>
      <c r="Z91" s="97"/>
      <c r="AA91" s="97"/>
      <c r="AB91" s="97"/>
      <c r="AC91" s="97"/>
      <c r="AD91" s="97"/>
      <c r="AE91" s="97"/>
    </row>
    <row r="92" spans="1:31" ht="17.25" customHeight="1" x14ac:dyDescent="0.2">
      <c r="A92" s="104">
        <v>80</v>
      </c>
      <c r="B92" s="99" t="s">
        <v>54</v>
      </c>
      <c r="C92" s="72"/>
      <c r="D92" s="73">
        <v>55</v>
      </c>
      <c r="E92" s="74">
        <v>18</v>
      </c>
      <c r="F92" s="75" t="e">
        <f>#REF!-G92</f>
        <v>#REF!</v>
      </c>
      <c r="G92" s="75">
        <v>0.24</v>
      </c>
      <c r="H92" s="75">
        <v>859.9</v>
      </c>
      <c r="I92" s="95">
        <v>850.9</v>
      </c>
      <c r="J92" s="78" t="e">
        <f>#REF!*I92</f>
        <v>#REF!</v>
      </c>
      <c r="K92" s="78">
        <v>1</v>
      </c>
      <c r="L92" s="96"/>
      <c r="M92" s="79"/>
      <c r="N92" s="97"/>
      <c r="O92" s="97"/>
      <c r="P92" s="97"/>
      <c r="Q92" s="97"/>
      <c r="R92" s="97"/>
      <c r="S92" s="97"/>
      <c r="T92" s="97"/>
      <c r="U92" s="97"/>
      <c r="V92" s="79"/>
      <c r="W92" s="97"/>
      <c r="X92" s="105"/>
      <c r="Y92" s="97"/>
      <c r="Z92" s="97"/>
      <c r="AA92" s="97"/>
      <c r="AB92" s="97"/>
      <c r="AC92" s="97"/>
      <c r="AD92" s="97"/>
      <c r="AE92" s="97"/>
    </row>
    <row r="93" spans="1:31" ht="17.25" customHeight="1" x14ac:dyDescent="0.2">
      <c r="A93" s="104">
        <v>81</v>
      </c>
      <c r="B93" s="99" t="s">
        <v>54</v>
      </c>
      <c r="C93" s="72"/>
      <c r="D93" s="73">
        <v>56</v>
      </c>
      <c r="E93" s="74">
        <v>18</v>
      </c>
      <c r="F93" s="75" t="e">
        <f>#REF!-G93</f>
        <v>#REF!</v>
      </c>
      <c r="G93" s="75">
        <v>0.24</v>
      </c>
      <c r="H93" s="75">
        <v>869.6</v>
      </c>
      <c r="I93" s="95">
        <v>869.1</v>
      </c>
      <c r="J93" s="78" t="e">
        <f>#REF!*I93</f>
        <v>#REF!</v>
      </c>
      <c r="K93" s="78">
        <v>1</v>
      </c>
      <c r="L93" s="96"/>
      <c r="M93" s="79"/>
      <c r="N93" s="97"/>
      <c r="O93" s="97"/>
      <c r="P93" s="97"/>
      <c r="Q93" s="97"/>
      <c r="R93" s="97"/>
      <c r="S93" s="97"/>
      <c r="T93" s="97"/>
      <c r="U93" s="97"/>
      <c r="V93" s="79"/>
      <c r="W93" s="97"/>
      <c r="X93" s="105"/>
      <c r="Y93" s="97"/>
      <c r="Z93" s="97"/>
      <c r="AA93" s="97"/>
      <c r="AB93" s="97"/>
      <c r="AC93" s="97"/>
      <c r="AD93" s="97"/>
      <c r="AE93" s="97"/>
    </row>
    <row r="94" spans="1:31" ht="17.25" customHeight="1" thickBot="1" x14ac:dyDescent="0.25">
      <c r="A94" s="104">
        <v>82</v>
      </c>
      <c r="B94" s="99" t="s">
        <v>54</v>
      </c>
      <c r="C94" s="72"/>
      <c r="D94" s="73">
        <v>57</v>
      </c>
      <c r="E94" s="74">
        <v>18</v>
      </c>
      <c r="F94" s="75" t="e">
        <f>#REF!-G94</f>
        <v>#REF!</v>
      </c>
      <c r="G94" s="75">
        <v>0.24</v>
      </c>
      <c r="H94" s="75">
        <v>864.5</v>
      </c>
      <c r="I94" s="95">
        <v>864.3</v>
      </c>
      <c r="J94" s="106" t="e">
        <f>#REF!*I94</f>
        <v>#REF!</v>
      </c>
      <c r="K94" s="78">
        <v>1</v>
      </c>
      <c r="L94" s="96"/>
      <c r="M94" s="79"/>
      <c r="N94" s="97"/>
      <c r="O94" s="97"/>
      <c r="P94" s="97"/>
      <c r="Q94" s="97"/>
      <c r="R94" s="97"/>
      <c r="S94" s="97"/>
      <c r="T94" s="97"/>
      <c r="U94" s="97"/>
      <c r="V94" s="79"/>
      <c r="W94" s="97"/>
      <c r="X94" s="105"/>
      <c r="Y94" s="97"/>
      <c r="Z94" s="97"/>
      <c r="AA94" s="97"/>
      <c r="AB94" s="97"/>
      <c r="AC94" s="97"/>
      <c r="AD94" s="97"/>
      <c r="AE94" s="97"/>
    </row>
    <row r="95" spans="1:31" ht="17.25" customHeight="1" thickTop="1" x14ac:dyDescent="0.2">
      <c r="A95" s="104"/>
      <c r="B95" s="107"/>
      <c r="C95" s="72"/>
      <c r="D95" s="73"/>
      <c r="E95" s="101">
        <f>E96</f>
        <v>4</v>
      </c>
      <c r="F95" s="101" t="e">
        <f>F96+#REF!</f>
        <v>#REF!</v>
      </c>
      <c r="G95" s="101" t="e">
        <f>G96+#REF!</f>
        <v>#REF!</v>
      </c>
      <c r="H95" s="101" t="e">
        <f>H96+#REF!</f>
        <v>#REF!</v>
      </c>
      <c r="I95" s="101">
        <f>I96</f>
        <v>167.1</v>
      </c>
      <c r="J95" s="101" t="e">
        <f>J96+#REF!+#REF!+#REF!</f>
        <v>#REF!</v>
      </c>
      <c r="K95" s="101">
        <f>K96</f>
        <v>1</v>
      </c>
      <c r="L95" s="88">
        <v>12.76</v>
      </c>
      <c r="M95" s="88">
        <v>5.59</v>
      </c>
      <c r="N95" s="88">
        <v>5.41</v>
      </c>
      <c r="O95" s="88">
        <v>0.18</v>
      </c>
      <c r="P95" s="89">
        <v>0</v>
      </c>
      <c r="Q95" s="89">
        <v>0</v>
      </c>
      <c r="R95" s="89">
        <v>0</v>
      </c>
      <c r="S95" s="89">
        <v>0</v>
      </c>
      <c r="T95" s="89">
        <v>0</v>
      </c>
      <c r="U95" s="88">
        <v>0.41</v>
      </c>
      <c r="V95" s="88">
        <v>1.24</v>
      </c>
      <c r="W95" s="89">
        <v>0</v>
      </c>
      <c r="X95" s="88">
        <v>1.24</v>
      </c>
      <c r="Y95" s="89">
        <v>0</v>
      </c>
      <c r="Z95" s="89">
        <v>0</v>
      </c>
      <c r="AA95" s="89">
        <v>0</v>
      </c>
      <c r="AB95" s="89">
        <v>0</v>
      </c>
      <c r="AC95" s="89">
        <v>0</v>
      </c>
      <c r="AD95" s="88">
        <v>0.39</v>
      </c>
      <c r="AE95" s="88">
        <v>5.13</v>
      </c>
    </row>
    <row r="96" spans="1:31" ht="17.25" customHeight="1" x14ac:dyDescent="0.2">
      <c r="A96" s="104">
        <v>83</v>
      </c>
      <c r="B96" s="72" t="s">
        <v>55</v>
      </c>
      <c r="C96" s="72"/>
      <c r="D96" s="108">
        <v>6</v>
      </c>
      <c r="E96" s="109">
        <v>4</v>
      </c>
      <c r="F96" s="110" t="e">
        <f>#REF!-G96</f>
        <v>#REF!</v>
      </c>
      <c r="G96" s="111">
        <v>0.24</v>
      </c>
      <c r="H96" s="111">
        <v>166.8</v>
      </c>
      <c r="I96" s="111">
        <v>167.1</v>
      </c>
      <c r="J96" s="112" t="e">
        <f>#REF!*I96</f>
        <v>#REF!</v>
      </c>
      <c r="K96" s="112">
        <v>1</v>
      </c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</row>
    <row r="97" spans="1:31" ht="17.25" customHeight="1" x14ac:dyDescent="0.2">
      <c r="A97" s="104"/>
      <c r="B97" s="80"/>
      <c r="C97" s="72"/>
      <c r="D97" s="108"/>
      <c r="E97" s="113">
        <f>E98</f>
        <v>8</v>
      </c>
      <c r="F97" s="113" t="e">
        <f>#REF!+F98</f>
        <v>#REF!</v>
      </c>
      <c r="G97" s="113" t="e">
        <f>#REF!+G98</f>
        <v>#REF!</v>
      </c>
      <c r="H97" s="113" t="e">
        <f>#REF!+H98</f>
        <v>#REF!</v>
      </c>
      <c r="I97" s="113">
        <f>I98</f>
        <v>335.8</v>
      </c>
      <c r="J97" s="113" t="e">
        <f>J98</f>
        <v>#REF!</v>
      </c>
      <c r="K97" s="114">
        <f>K98</f>
        <v>1</v>
      </c>
      <c r="L97" s="115">
        <v>10.82</v>
      </c>
      <c r="M97" s="115">
        <v>2.54</v>
      </c>
      <c r="N97" s="116">
        <v>0</v>
      </c>
      <c r="O97" s="116">
        <v>0</v>
      </c>
      <c r="P97" s="116">
        <v>0</v>
      </c>
      <c r="Q97" s="116">
        <v>0</v>
      </c>
      <c r="R97" s="116">
        <v>0</v>
      </c>
      <c r="S97" s="115">
        <v>2.54</v>
      </c>
      <c r="T97" s="116">
        <v>0</v>
      </c>
      <c r="U97" s="115">
        <v>0.41</v>
      </c>
      <c r="V97" s="115">
        <v>1.74</v>
      </c>
      <c r="W97" s="115">
        <v>0.66</v>
      </c>
      <c r="X97" s="116">
        <v>0</v>
      </c>
      <c r="Y97" s="116">
        <v>1</v>
      </c>
      <c r="Z97" s="115">
        <v>0.08</v>
      </c>
      <c r="AA97" s="116">
        <v>0</v>
      </c>
      <c r="AB97" s="116">
        <v>1.1000000000000001</v>
      </c>
      <c r="AC97" s="115">
        <v>0.28999999999999998</v>
      </c>
      <c r="AD97" s="115">
        <v>0.39</v>
      </c>
      <c r="AE97" s="115">
        <v>4.3499999999999996</v>
      </c>
    </row>
    <row r="98" spans="1:31" ht="17.25" customHeight="1" x14ac:dyDescent="0.2">
      <c r="A98" s="104">
        <v>84</v>
      </c>
      <c r="B98" s="72" t="s">
        <v>55</v>
      </c>
      <c r="C98" s="72"/>
      <c r="D98" s="108">
        <v>15</v>
      </c>
      <c r="E98" s="109">
        <v>8</v>
      </c>
      <c r="F98" s="110" t="e">
        <f>#REF!-G98</f>
        <v>#REF!</v>
      </c>
      <c r="G98" s="111">
        <v>0.24</v>
      </c>
      <c r="H98" s="111">
        <v>335.6</v>
      </c>
      <c r="I98" s="110">
        <v>335.8</v>
      </c>
      <c r="J98" s="112" t="e">
        <f>#REF!*I98</f>
        <v>#REF!</v>
      </c>
      <c r="K98" s="112">
        <v>1</v>
      </c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</row>
    <row r="99" spans="1:31" ht="17.25" customHeight="1" x14ac:dyDescent="0.2">
      <c r="A99" s="118">
        <v>85</v>
      </c>
      <c r="B99" s="119" t="s">
        <v>56</v>
      </c>
      <c r="C99" s="72"/>
      <c r="D99" s="72"/>
      <c r="E99" s="120"/>
      <c r="F99" s="121"/>
      <c r="G99" s="122"/>
      <c r="H99" s="122"/>
      <c r="I99" s="123"/>
      <c r="J99" s="124"/>
      <c r="K99" s="124"/>
      <c r="L99" s="124"/>
      <c r="M99" s="124"/>
      <c r="N99" s="125"/>
      <c r="O99" s="124"/>
      <c r="P99" s="124"/>
      <c r="Q99" s="124"/>
      <c r="R99" s="126"/>
      <c r="S99" s="126"/>
      <c r="T99" s="127"/>
      <c r="U99" s="127"/>
      <c r="V99" s="127"/>
      <c r="W99" s="126"/>
      <c r="X99" s="126"/>
      <c r="Y99" s="126"/>
      <c r="Z99" s="126"/>
      <c r="AA99" s="126"/>
      <c r="AB99" s="126"/>
      <c r="AC99" s="126"/>
      <c r="AD99" s="126"/>
      <c r="AE99" s="126"/>
    </row>
    <row r="100" spans="1:31" ht="17.25" customHeight="1" x14ac:dyDescent="0.2">
      <c r="A100" s="118">
        <v>86</v>
      </c>
      <c r="B100" s="119" t="s">
        <v>57</v>
      </c>
      <c r="C100" s="72"/>
      <c r="D100" s="72"/>
      <c r="E100" s="120"/>
      <c r="F100" s="121"/>
      <c r="G100" s="122"/>
      <c r="H100" s="122"/>
      <c r="I100" s="123"/>
      <c r="J100" s="124"/>
      <c r="K100" s="124"/>
      <c r="L100" s="124"/>
      <c r="M100" s="124"/>
      <c r="N100" s="125"/>
      <c r="O100" s="124"/>
      <c r="P100" s="124"/>
      <c r="Q100" s="124"/>
      <c r="R100" s="126"/>
      <c r="S100" s="126"/>
      <c r="T100" s="127"/>
      <c r="U100" s="127"/>
      <c r="V100" s="127"/>
      <c r="W100" s="126"/>
      <c r="X100" s="126"/>
      <c r="Y100" s="126"/>
      <c r="Z100" s="126"/>
      <c r="AA100" s="126"/>
      <c r="AB100" s="126"/>
      <c r="AC100" s="126"/>
      <c r="AD100" s="126"/>
      <c r="AE100" s="126"/>
    </row>
    <row r="101" spans="1:31" ht="17.25" customHeight="1" x14ac:dyDescent="0.2">
      <c r="A101" s="128" t="s">
        <v>58</v>
      </c>
      <c r="B101" s="129" t="s">
        <v>59</v>
      </c>
      <c r="C101" s="130"/>
      <c r="D101" s="72"/>
      <c r="E101" s="131"/>
      <c r="F101" s="72"/>
      <c r="G101" s="72"/>
      <c r="H101" s="132"/>
      <c r="I101" s="132"/>
      <c r="J101" s="132"/>
      <c r="K101" s="133"/>
      <c r="L101" s="134">
        <v>2.3199999999999998</v>
      </c>
      <c r="M101" s="135"/>
      <c r="N101" s="136"/>
      <c r="O101" s="136"/>
      <c r="P101" s="136"/>
      <c r="Q101" s="136"/>
      <c r="R101" s="136"/>
      <c r="S101" s="136"/>
      <c r="T101" s="137"/>
      <c r="U101" s="137"/>
      <c r="V101" s="127"/>
      <c r="W101" s="126"/>
      <c r="X101" s="126"/>
      <c r="Y101" s="126"/>
      <c r="Z101" s="126"/>
      <c r="AA101" s="126"/>
      <c r="AB101" s="136"/>
      <c r="AC101" s="136"/>
      <c r="AD101" s="136"/>
      <c r="AE101" s="136"/>
    </row>
    <row r="102" spans="1:31" ht="17.25" customHeight="1" x14ac:dyDescent="0.2">
      <c r="A102" s="138" t="s">
        <v>60</v>
      </c>
      <c r="B102" s="129" t="s">
        <v>61</v>
      </c>
      <c r="C102" s="130"/>
      <c r="D102" s="72"/>
      <c r="E102" s="131"/>
      <c r="F102" s="72"/>
      <c r="G102" s="72"/>
      <c r="H102" s="132"/>
      <c r="I102" s="132"/>
      <c r="J102" s="132"/>
      <c r="K102" s="133"/>
      <c r="L102" s="134">
        <v>3.48</v>
      </c>
      <c r="M102" s="135"/>
      <c r="N102" s="136"/>
      <c r="O102" s="136"/>
      <c r="P102" s="136"/>
      <c r="Q102" s="136"/>
      <c r="R102" s="136"/>
      <c r="S102" s="136"/>
      <c r="T102" s="137"/>
      <c r="U102" s="137"/>
      <c r="V102" s="127"/>
      <c r="W102" s="126"/>
      <c r="X102" s="126"/>
      <c r="Y102" s="126"/>
      <c r="Z102" s="126"/>
      <c r="AA102" s="126"/>
      <c r="AB102" s="136"/>
      <c r="AC102" s="136"/>
      <c r="AD102" s="136"/>
      <c r="AE102" s="136"/>
    </row>
    <row r="103" spans="1:31" ht="17.25" customHeight="1" x14ac:dyDescent="0.2">
      <c r="A103" s="138" t="s">
        <v>62</v>
      </c>
      <c r="B103" s="129" t="s">
        <v>63</v>
      </c>
      <c r="C103" s="130"/>
      <c r="D103" s="72"/>
      <c r="E103" s="131"/>
      <c r="F103" s="72"/>
      <c r="G103" s="72"/>
      <c r="H103" s="132"/>
      <c r="I103" s="132"/>
      <c r="J103" s="132"/>
      <c r="K103" s="133"/>
      <c r="L103" s="134">
        <v>2.19</v>
      </c>
      <c r="M103" s="135"/>
      <c r="N103" s="136"/>
      <c r="O103" s="136"/>
      <c r="P103" s="136"/>
      <c r="Q103" s="136"/>
      <c r="R103" s="136"/>
      <c r="S103" s="136"/>
      <c r="T103" s="137"/>
      <c r="U103" s="137"/>
      <c r="V103" s="127"/>
      <c r="W103" s="126"/>
      <c r="X103" s="126"/>
      <c r="Y103" s="126"/>
      <c r="Z103" s="126"/>
      <c r="AA103" s="126"/>
      <c r="AB103" s="136"/>
      <c r="AC103" s="136"/>
      <c r="AD103" s="136"/>
      <c r="AE103" s="136"/>
    </row>
    <row r="104" spans="1:31" ht="17.25" customHeight="1" x14ac:dyDescent="0.2">
      <c r="A104" s="138" t="s">
        <v>64</v>
      </c>
      <c r="B104" s="129" t="s">
        <v>65</v>
      </c>
      <c r="C104" s="130"/>
      <c r="D104" s="72"/>
      <c r="E104" s="131"/>
      <c r="F104" s="72"/>
      <c r="G104" s="72"/>
      <c r="H104" s="132"/>
      <c r="I104" s="132"/>
      <c r="J104" s="132"/>
      <c r="K104" s="133"/>
      <c r="L104" s="134">
        <v>1.4</v>
      </c>
      <c r="M104" s="135"/>
      <c r="N104" s="136"/>
      <c r="O104" s="136"/>
      <c r="P104" s="136"/>
      <c r="Q104" s="136"/>
      <c r="R104" s="136"/>
      <c r="S104" s="136"/>
      <c r="T104" s="137"/>
      <c r="U104" s="137"/>
      <c r="V104" s="127"/>
      <c r="W104" s="126"/>
      <c r="X104" s="126"/>
      <c r="Y104" s="126"/>
      <c r="Z104" s="126"/>
      <c r="AA104" s="126"/>
      <c r="AB104" s="136"/>
      <c r="AC104" s="136"/>
      <c r="AD104" s="136"/>
      <c r="AE104" s="136"/>
    </row>
    <row r="105" spans="1:31" ht="17.25" customHeight="1" x14ac:dyDescent="0.2">
      <c r="A105" s="138" t="s">
        <v>66</v>
      </c>
      <c r="B105" s="129" t="s">
        <v>25</v>
      </c>
      <c r="C105" s="130"/>
      <c r="D105" s="132"/>
      <c r="E105" s="131"/>
      <c r="F105" s="132"/>
      <c r="G105" s="132"/>
      <c r="H105" s="132"/>
      <c r="I105" s="132"/>
      <c r="J105" s="132"/>
      <c r="K105" s="133"/>
      <c r="L105" s="134">
        <v>2.88</v>
      </c>
      <c r="M105" s="135"/>
      <c r="N105" s="136"/>
      <c r="O105" s="136"/>
      <c r="P105" s="136"/>
      <c r="Q105" s="136"/>
      <c r="R105" s="136"/>
      <c r="S105" s="136"/>
      <c r="T105" s="137"/>
      <c r="U105" s="137"/>
      <c r="V105" s="127"/>
      <c r="W105" s="126"/>
      <c r="X105" s="126"/>
      <c r="Y105" s="126"/>
      <c r="Z105" s="126"/>
      <c r="AA105" s="126"/>
      <c r="AB105" s="136"/>
      <c r="AC105" s="136"/>
      <c r="AD105" s="136"/>
      <c r="AE105" s="136"/>
    </row>
    <row r="106" spans="1:31" ht="17.25" customHeight="1" x14ac:dyDescent="0.2">
      <c r="A106" s="138" t="s">
        <v>67</v>
      </c>
      <c r="B106" s="129" t="s">
        <v>68</v>
      </c>
      <c r="C106" s="130"/>
      <c r="D106" s="132"/>
      <c r="E106" s="131"/>
      <c r="F106" s="132"/>
      <c r="G106" s="132"/>
      <c r="H106" s="132"/>
      <c r="I106" s="132"/>
      <c r="J106" s="132"/>
      <c r="K106" s="133"/>
      <c r="L106" s="134">
        <v>2.04</v>
      </c>
      <c r="M106" s="135"/>
      <c r="N106" s="136"/>
      <c r="O106" s="136"/>
      <c r="P106" s="136"/>
      <c r="Q106" s="136"/>
      <c r="R106" s="136"/>
      <c r="S106" s="136"/>
      <c r="T106" s="136"/>
      <c r="U106" s="136"/>
      <c r="V106" s="126"/>
      <c r="W106" s="126"/>
      <c r="X106" s="126"/>
      <c r="Y106" s="126"/>
      <c r="Z106" s="126"/>
      <c r="AA106" s="126"/>
      <c r="AB106" s="136"/>
      <c r="AC106" s="136"/>
      <c r="AD106" s="136"/>
      <c r="AE106" s="136"/>
    </row>
    <row r="107" spans="1:31" ht="17.25" customHeight="1" x14ac:dyDescent="0.2">
      <c r="A107" s="138" t="s">
        <v>69</v>
      </c>
      <c r="B107" s="129" t="s">
        <v>70</v>
      </c>
      <c r="C107" s="130"/>
      <c r="D107" s="132"/>
      <c r="E107" s="131"/>
      <c r="F107" s="132"/>
      <c r="G107" s="132"/>
      <c r="H107" s="132"/>
      <c r="I107" s="132"/>
      <c r="J107" s="132"/>
      <c r="K107" s="133"/>
      <c r="L107" s="134">
        <v>3.06</v>
      </c>
      <c r="M107" s="135"/>
      <c r="N107" s="136"/>
      <c r="O107" s="136"/>
      <c r="P107" s="136"/>
      <c r="Q107" s="136"/>
      <c r="R107" s="136"/>
      <c r="S107" s="136"/>
      <c r="T107" s="136"/>
      <c r="U107" s="136"/>
      <c r="V107" s="126"/>
      <c r="W107" s="126"/>
      <c r="X107" s="126"/>
      <c r="Y107" s="126"/>
      <c r="Z107" s="126"/>
      <c r="AA107" s="126"/>
      <c r="AB107" s="136"/>
      <c r="AC107" s="136"/>
      <c r="AD107" s="136"/>
      <c r="AE107" s="136"/>
    </row>
    <row r="108" spans="1:31" ht="17.25" customHeight="1" x14ac:dyDescent="0.2">
      <c r="A108" s="128" t="s">
        <v>71</v>
      </c>
      <c r="B108" s="129" t="s">
        <v>14</v>
      </c>
      <c r="C108" s="130"/>
      <c r="D108" s="132"/>
      <c r="E108" s="131"/>
      <c r="F108" s="132"/>
      <c r="G108" s="132"/>
      <c r="H108" s="132"/>
      <c r="I108" s="132"/>
      <c r="J108" s="132"/>
      <c r="K108" s="133"/>
      <c r="L108" s="134">
        <v>0.13</v>
      </c>
      <c r="M108" s="135"/>
      <c r="N108" s="136"/>
      <c r="O108" s="136"/>
      <c r="P108" s="136"/>
      <c r="Q108" s="136"/>
      <c r="R108" s="136"/>
      <c r="S108" s="136"/>
      <c r="T108" s="136"/>
      <c r="U108" s="136"/>
      <c r="V108" s="126"/>
      <c r="W108" s="126"/>
      <c r="X108" s="126"/>
      <c r="Y108" s="126"/>
      <c r="Z108" s="126"/>
      <c r="AA108" s="126"/>
      <c r="AB108" s="136"/>
      <c r="AC108" s="136"/>
      <c r="AD108" s="136"/>
      <c r="AE108" s="136"/>
    </row>
    <row r="109" spans="1:31" ht="17.25" customHeight="1" x14ac:dyDescent="0.2">
      <c r="A109" s="128" t="s">
        <v>72</v>
      </c>
      <c r="B109" s="129" t="s">
        <v>15</v>
      </c>
      <c r="C109" s="130"/>
      <c r="D109" s="132"/>
      <c r="E109" s="131"/>
      <c r="F109" s="132"/>
      <c r="G109" s="132"/>
      <c r="H109" s="132"/>
      <c r="I109" s="132"/>
      <c r="J109" s="132"/>
      <c r="K109" s="133"/>
      <c r="L109" s="134">
        <v>0.41</v>
      </c>
      <c r="M109" s="135"/>
      <c r="N109" s="136"/>
      <c r="O109" s="136"/>
      <c r="P109" s="136"/>
      <c r="Q109" s="136"/>
      <c r="R109" s="136"/>
      <c r="S109" s="136"/>
      <c r="T109" s="136"/>
      <c r="U109" s="136"/>
      <c r="V109" s="126"/>
      <c r="W109" s="126"/>
      <c r="X109" s="126"/>
      <c r="Y109" s="126"/>
      <c r="Z109" s="126"/>
      <c r="AA109" s="126"/>
      <c r="AB109" s="136"/>
      <c r="AC109" s="136"/>
      <c r="AD109" s="136"/>
      <c r="AE109" s="136"/>
    </row>
    <row r="110" spans="1:31" ht="17.25" customHeight="1" x14ac:dyDescent="0.2">
      <c r="A110" s="128" t="s">
        <v>73</v>
      </c>
      <c r="B110" s="129" t="s">
        <v>16</v>
      </c>
      <c r="C110" s="130"/>
      <c r="D110" s="132"/>
      <c r="E110" s="131"/>
      <c r="F110" s="132"/>
      <c r="G110" s="132"/>
      <c r="H110" s="132"/>
      <c r="I110" s="132"/>
      <c r="J110" s="132"/>
      <c r="K110" s="133"/>
      <c r="L110" s="134">
        <v>1.5</v>
      </c>
      <c r="M110" s="135"/>
      <c r="N110" s="136"/>
      <c r="O110" s="136"/>
      <c r="P110" s="136"/>
      <c r="Q110" s="136"/>
      <c r="R110" s="136"/>
      <c r="S110" s="136"/>
      <c r="T110" s="136"/>
      <c r="U110" s="136"/>
      <c r="V110" s="126"/>
      <c r="W110" s="126"/>
      <c r="X110" s="126"/>
      <c r="Y110" s="126"/>
      <c r="Z110" s="126"/>
      <c r="AA110" s="126"/>
      <c r="AB110" s="136"/>
      <c r="AC110" s="136"/>
      <c r="AD110" s="136"/>
      <c r="AE110" s="136"/>
    </row>
    <row r="111" spans="1:31" ht="17.25" customHeight="1" x14ac:dyDescent="0.2">
      <c r="A111" s="128" t="s">
        <v>74</v>
      </c>
      <c r="B111" s="129" t="s">
        <v>17</v>
      </c>
      <c r="C111" s="130"/>
      <c r="D111" s="132"/>
      <c r="E111" s="131"/>
      <c r="F111" s="132"/>
      <c r="G111" s="132"/>
      <c r="H111" s="132"/>
      <c r="I111" s="132"/>
      <c r="J111" s="132"/>
      <c r="K111" s="133"/>
      <c r="L111" s="134">
        <v>6.6</v>
      </c>
      <c r="M111" s="135"/>
      <c r="N111" s="136"/>
      <c r="O111" s="136"/>
      <c r="P111" s="136"/>
      <c r="Q111" s="136"/>
      <c r="R111" s="136"/>
      <c r="S111" s="136"/>
      <c r="T111" s="136"/>
      <c r="U111" s="136"/>
      <c r="V111" s="126"/>
      <c r="W111" s="126"/>
      <c r="X111" s="126"/>
      <c r="Y111" s="126"/>
      <c r="Z111" s="126"/>
      <c r="AA111" s="126"/>
      <c r="AB111" s="136"/>
      <c r="AC111" s="136"/>
      <c r="AD111" s="136"/>
      <c r="AE111" s="136"/>
    </row>
    <row r="112" spans="1:31" ht="17.25" customHeight="1" x14ac:dyDescent="0.2">
      <c r="A112" s="139"/>
      <c r="B112" s="140" t="s">
        <v>75</v>
      </c>
      <c r="C112" s="141"/>
      <c r="D112" s="142"/>
      <c r="E112" s="143"/>
      <c r="F112" s="142"/>
      <c r="G112" s="142"/>
      <c r="H112" s="142"/>
      <c r="I112" s="142"/>
      <c r="J112" s="142"/>
      <c r="K112" s="144"/>
      <c r="L112" s="145">
        <v>26.01</v>
      </c>
      <c r="M112" s="135"/>
      <c r="N112" s="136"/>
      <c r="O112" s="136"/>
      <c r="P112" s="136"/>
      <c r="Q112" s="136"/>
      <c r="R112" s="136"/>
      <c r="S112" s="136"/>
      <c r="T112" s="136"/>
      <c r="U112" s="136"/>
      <c r="V112" s="126"/>
      <c r="W112" s="126"/>
      <c r="X112" s="126"/>
      <c r="Y112" s="126"/>
      <c r="Z112" s="126"/>
      <c r="AA112" s="126"/>
      <c r="AB112" s="136"/>
      <c r="AC112" s="136"/>
      <c r="AD112" s="136"/>
      <c r="AE112" s="136"/>
    </row>
    <row r="113" spans="1:31" ht="17.25" customHeight="1" x14ac:dyDescent="0.2">
      <c r="A113" s="146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6"/>
      <c r="M113" s="135"/>
      <c r="N113" s="136"/>
      <c r="O113" s="136"/>
      <c r="P113" s="136"/>
      <c r="Q113" s="136"/>
      <c r="R113" s="136"/>
      <c r="S113" s="136"/>
      <c r="T113" s="13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36"/>
      <c r="AE113" s="136"/>
    </row>
    <row r="114" spans="1:31" ht="17.25" customHeight="1" x14ac:dyDescent="0.2">
      <c r="A114" s="118">
        <v>87</v>
      </c>
      <c r="B114" s="119" t="s">
        <v>76</v>
      </c>
      <c r="C114" s="72"/>
      <c r="D114" s="72"/>
      <c r="E114" s="120"/>
      <c r="F114" s="121"/>
      <c r="G114" s="122"/>
      <c r="H114" s="122"/>
      <c r="I114" s="123"/>
      <c r="J114" s="124"/>
      <c r="K114" s="124"/>
      <c r="L114" s="124"/>
      <c r="M114" s="135"/>
      <c r="N114" s="136"/>
      <c r="O114" s="136"/>
      <c r="P114" s="136"/>
      <c r="Q114" s="136"/>
      <c r="R114" s="136"/>
      <c r="S114" s="136"/>
      <c r="T114" s="13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36"/>
      <c r="AE114" s="136"/>
    </row>
    <row r="115" spans="1:31" ht="17.25" customHeight="1" x14ac:dyDescent="0.2">
      <c r="A115" s="128" t="s">
        <v>58</v>
      </c>
      <c r="B115" s="129" t="s">
        <v>59</v>
      </c>
      <c r="C115" s="130"/>
      <c r="D115" s="72"/>
      <c r="E115" s="131"/>
      <c r="F115" s="72"/>
      <c r="G115" s="72"/>
      <c r="H115" s="132"/>
      <c r="I115" s="132"/>
      <c r="J115" s="132"/>
      <c r="K115" s="133"/>
      <c r="L115" s="134">
        <v>2.2000000000000002</v>
      </c>
      <c r="M115" s="124"/>
      <c r="N115" s="125"/>
      <c r="O115" s="124"/>
      <c r="P115" s="124"/>
      <c r="Q115" s="124"/>
      <c r="R115" s="126"/>
      <c r="S115" s="126"/>
      <c r="T115" s="13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36"/>
      <c r="AE115" s="136"/>
    </row>
    <row r="116" spans="1:31" ht="17.25" customHeight="1" x14ac:dyDescent="0.2">
      <c r="A116" s="138" t="s">
        <v>60</v>
      </c>
      <c r="B116" s="129" t="s">
        <v>61</v>
      </c>
      <c r="C116" s="130"/>
      <c r="D116" s="72"/>
      <c r="E116" s="131"/>
      <c r="F116" s="72"/>
      <c r="G116" s="72"/>
      <c r="H116" s="132"/>
      <c r="I116" s="132"/>
      <c r="J116" s="132"/>
      <c r="K116" s="133"/>
      <c r="L116" s="134">
        <v>3.3</v>
      </c>
      <c r="M116" s="148"/>
      <c r="N116" s="126"/>
      <c r="O116" s="126"/>
      <c r="P116" s="126"/>
      <c r="Q116" s="126"/>
      <c r="R116" s="126"/>
      <c r="S116" s="126"/>
      <c r="T116" s="13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36"/>
      <c r="AE116" s="136"/>
    </row>
    <row r="117" spans="1:31" ht="17.25" customHeight="1" x14ac:dyDescent="0.2">
      <c r="A117" s="138" t="s">
        <v>62</v>
      </c>
      <c r="B117" s="129" t="s">
        <v>63</v>
      </c>
      <c r="C117" s="130"/>
      <c r="D117" s="72"/>
      <c r="E117" s="131"/>
      <c r="F117" s="72"/>
      <c r="G117" s="72"/>
      <c r="H117" s="132"/>
      <c r="I117" s="132"/>
      <c r="J117" s="132"/>
      <c r="K117" s="133"/>
      <c r="L117" s="134">
        <v>2.08</v>
      </c>
      <c r="M117" s="135"/>
      <c r="N117" s="136"/>
      <c r="O117" s="136"/>
      <c r="P117" s="136"/>
      <c r="Q117" s="136"/>
      <c r="R117" s="136"/>
      <c r="S117" s="136"/>
      <c r="T117" s="13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36"/>
      <c r="AE117" s="136"/>
    </row>
    <row r="118" spans="1:31" ht="17.25" customHeight="1" x14ac:dyDescent="0.2">
      <c r="A118" s="138" t="s">
        <v>64</v>
      </c>
      <c r="B118" s="129" t="s">
        <v>65</v>
      </c>
      <c r="C118" s="130"/>
      <c r="D118" s="72"/>
      <c r="E118" s="131"/>
      <c r="F118" s="72"/>
      <c r="G118" s="72"/>
      <c r="H118" s="132"/>
      <c r="I118" s="132"/>
      <c r="J118" s="132"/>
      <c r="K118" s="133"/>
      <c r="L118" s="134">
        <v>1.33</v>
      </c>
      <c r="M118" s="135"/>
      <c r="N118" s="136"/>
      <c r="O118" s="136"/>
      <c r="P118" s="136"/>
      <c r="Q118" s="136"/>
      <c r="R118" s="136"/>
      <c r="S118" s="136"/>
      <c r="T118" s="149"/>
      <c r="U118" s="50"/>
      <c r="V118" s="50"/>
      <c r="W118" s="50"/>
      <c r="X118" s="50"/>
      <c r="Y118" s="50"/>
      <c r="Z118" s="50"/>
      <c r="AA118" s="50"/>
      <c r="AB118" s="50"/>
      <c r="AC118" s="50"/>
      <c r="AD118" s="149"/>
      <c r="AE118" s="149"/>
    </row>
    <row r="119" spans="1:31" ht="17.25" customHeight="1" x14ac:dyDescent="0.2">
      <c r="A119" s="138" t="s">
        <v>66</v>
      </c>
      <c r="B119" s="129" t="s">
        <v>25</v>
      </c>
      <c r="C119" s="130"/>
      <c r="D119" s="132"/>
      <c r="E119" s="131"/>
      <c r="F119" s="132"/>
      <c r="G119" s="132"/>
      <c r="H119" s="132"/>
      <c r="I119" s="132"/>
      <c r="J119" s="132"/>
      <c r="K119" s="133"/>
      <c r="L119" s="134">
        <v>2.73</v>
      </c>
      <c r="M119" s="135"/>
      <c r="N119" s="136"/>
      <c r="O119" s="136"/>
      <c r="P119" s="136"/>
      <c r="Q119" s="136"/>
      <c r="R119" s="136"/>
      <c r="S119" s="136"/>
      <c r="T119" s="149"/>
      <c r="U119" s="50"/>
      <c r="V119" s="50"/>
      <c r="W119" s="50"/>
      <c r="X119" s="50"/>
      <c r="Y119" s="50"/>
      <c r="Z119" s="50"/>
      <c r="AA119" s="50"/>
      <c r="AB119" s="50"/>
      <c r="AC119" s="50"/>
      <c r="AD119" s="149"/>
      <c r="AE119" s="149"/>
    </row>
    <row r="120" spans="1:31" ht="17.25" customHeight="1" x14ac:dyDescent="0.2">
      <c r="A120" s="138" t="s">
        <v>67</v>
      </c>
      <c r="B120" s="129" t="s">
        <v>68</v>
      </c>
      <c r="C120" s="130"/>
      <c r="D120" s="132"/>
      <c r="E120" s="131"/>
      <c r="F120" s="132"/>
      <c r="G120" s="132"/>
      <c r="H120" s="132"/>
      <c r="I120" s="132"/>
      <c r="J120" s="132"/>
      <c r="K120" s="133"/>
      <c r="L120" s="134">
        <v>1.94</v>
      </c>
      <c r="M120" s="150"/>
      <c r="N120" s="149"/>
      <c r="O120" s="149"/>
      <c r="P120" s="149"/>
      <c r="Q120" s="149"/>
      <c r="R120" s="149"/>
      <c r="S120" s="149"/>
      <c r="T120" s="149"/>
      <c r="U120" s="50"/>
      <c r="V120" s="50"/>
      <c r="W120" s="50"/>
      <c r="X120" s="50"/>
      <c r="Y120" s="50"/>
      <c r="Z120" s="50"/>
      <c r="AA120" s="50"/>
      <c r="AB120" s="50"/>
      <c r="AC120" s="50"/>
      <c r="AD120" s="149"/>
      <c r="AE120" s="149"/>
    </row>
    <row r="121" spans="1:31" ht="17.25" customHeight="1" x14ac:dyDescent="0.2">
      <c r="A121" s="138" t="s">
        <v>69</v>
      </c>
      <c r="B121" s="129" t="s">
        <v>70</v>
      </c>
      <c r="C121" s="130"/>
      <c r="D121" s="132"/>
      <c r="E121" s="131"/>
      <c r="F121" s="132"/>
      <c r="G121" s="132"/>
      <c r="H121" s="132"/>
      <c r="I121" s="132"/>
      <c r="J121" s="132"/>
      <c r="K121" s="133"/>
      <c r="L121" s="134">
        <v>2.9</v>
      </c>
      <c r="M121" s="150"/>
      <c r="N121" s="149"/>
      <c r="O121" s="149"/>
      <c r="P121" s="149"/>
      <c r="Q121" s="149"/>
      <c r="R121" s="149"/>
      <c r="S121" s="149"/>
      <c r="T121" s="149"/>
      <c r="U121" s="50"/>
      <c r="V121" s="50"/>
      <c r="W121" s="50"/>
      <c r="X121" s="50"/>
      <c r="Y121" s="50"/>
      <c r="Z121" s="50"/>
      <c r="AA121" s="50"/>
      <c r="AB121" s="50"/>
      <c r="AC121" s="50"/>
      <c r="AD121" s="149"/>
      <c r="AE121" s="149"/>
    </row>
    <row r="122" spans="1:31" ht="17.25" customHeight="1" x14ac:dyDescent="0.2">
      <c r="A122" s="128" t="s">
        <v>71</v>
      </c>
      <c r="B122" s="129" t="s">
        <v>14</v>
      </c>
      <c r="C122" s="130"/>
      <c r="D122" s="132"/>
      <c r="E122" s="131"/>
      <c r="F122" s="132"/>
      <c r="G122" s="132"/>
      <c r="H122" s="132"/>
      <c r="I122" s="132"/>
      <c r="J122" s="132"/>
      <c r="K122" s="133"/>
      <c r="L122" s="134">
        <v>0.12</v>
      </c>
      <c r="M122" s="150"/>
      <c r="N122" s="149"/>
      <c r="O122" s="149"/>
      <c r="P122" s="149"/>
      <c r="Q122" s="149"/>
      <c r="R122" s="149"/>
      <c r="S122" s="149"/>
      <c r="T122" s="149"/>
      <c r="U122" s="50"/>
      <c r="V122" s="50"/>
      <c r="W122" s="50"/>
      <c r="X122" s="50"/>
      <c r="Y122" s="50"/>
      <c r="Z122" s="50"/>
      <c r="AA122" s="50"/>
      <c r="AB122" s="50"/>
      <c r="AC122" s="50"/>
      <c r="AD122" s="149"/>
      <c r="AE122" s="149"/>
    </row>
    <row r="123" spans="1:31" ht="17.25" customHeight="1" x14ac:dyDescent="0.2">
      <c r="A123" s="128" t="s">
        <v>72</v>
      </c>
      <c r="B123" s="129" t="s">
        <v>15</v>
      </c>
      <c r="C123" s="130"/>
      <c r="D123" s="132"/>
      <c r="E123" s="131"/>
      <c r="F123" s="132"/>
      <c r="G123" s="132"/>
      <c r="H123" s="132"/>
      <c r="I123" s="132"/>
      <c r="J123" s="132"/>
      <c r="K123" s="133"/>
      <c r="L123" s="134">
        <v>0.39</v>
      </c>
      <c r="M123" s="150"/>
      <c r="N123" s="149"/>
      <c r="O123" s="149"/>
      <c r="P123" s="149"/>
      <c r="Q123" s="149"/>
      <c r="R123" s="149"/>
      <c r="S123" s="149"/>
      <c r="T123" s="149"/>
      <c r="U123" s="50"/>
      <c r="V123" s="50"/>
      <c r="W123" s="50"/>
      <c r="X123" s="50"/>
      <c r="Y123" s="50"/>
      <c r="Z123" s="50"/>
      <c r="AA123" s="50"/>
      <c r="AB123" s="50"/>
      <c r="AC123" s="50"/>
      <c r="AD123" s="149"/>
      <c r="AE123" s="149"/>
    </row>
    <row r="124" spans="1:31" ht="17.25" customHeight="1" x14ac:dyDescent="0.2">
      <c r="A124" s="128" t="s">
        <v>73</v>
      </c>
      <c r="B124" s="129" t="s">
        <v>16</v>
      </c>
      <c r="C124" s="130"/>
      <c r="D124" s="132"/>
      <c r="E124" s="131"/>
      <c r="F124" s="132"/>
      <c r="G124" s="132"/>
      <c r="H124" s="132"/>
      <c r="I124" s="132"/>
      <c r="J124" s="132"/>
      <c r="K124" s="133"/>
      <c r="L124" s="134">
        <v>1.42</v>
      </c>
      <c r="M124" s="150"/>
      <c r="N124" s="149"/>
      <c r="O124" s="149"/>
      <c r="P124" s="149"/>
      <c r="Q124" s="149"/>
      <c r="R124" s="149"/>
      <c r="S124" s="149"/>
      <c r="T124" s="149"/>
      <c r="U124" s="50"/>
      <c r="V124" s="50"/>
      <c r="W124" s="50"/>
      <c r="X124" s="50"/>
      <c r="Y124" s="50"/>
      <c r="Z124" s="50"/>
      <c r="AA124" s="50"/>
      <c r="AB124" s="50"/>
      <c r="AC124" s="50"/>
      <c r="AD124" s="149"/>
      <c r="AE124" s="149"/>
    </row>
    <row r="125" spans="1:31" ht="17.25" customHeight="1" x14ac:dyDescent="0.2">
      <c r="A125" s="128" t="s">
        <v>74</v>
      </c>
      <c r="B125" s="129" t="s">
        <v>17</v>
      </c>
      <c r="C125" s="130"/>
      <c r="D125" s="132"/>
      <c r="E125" s="131"/>
      <c r="F125" s="132"/>
      <c r="G125" s="132"/>
      <c r="H125" s="132"/>
      <c r="I125" s="132"/>
      <c r="J125" s="132"/>
      <c r="K125" s="133"/>
      <c r="L125" s="134">
        <v>6.27</v>
      </c>
      <c r="M125" s="150"/>
      <c r="N125" s="149"/>
      <c r="O125" s="149"/>
      <c r="P125" s="149"/>
      <c r="Q125" s="149"/>
      <c r="R125" s="149"/>
      <c r="S125" s="149"/>
      <c r="T125" s="149"/>
      <c r="U125" s="50"/>
      <c r="V125" s="50"/>
      <c r="W125" s="50"/>
      <c r="X125" s="50"/>
      <c r="Y125" s="50"/>
      <c r="Z125" s="50"/>
      <c r="AA125" s="50"/>
      <c r="AB125" s="50"/>
      <c r="AC125" s="50"/>
      <c r="AD125" s="149"/>
      <c r="AE125" s="149"/>
    </row>
    <row r="126" spans="1:31" ht="17.25" customHeight="1" x14ac:dyDescent="0.2">
      <c r="A126" s="139"/>
      <c r="B126" s="140" t="s">
        <v>75</v>
      </c>
      <c r="C126" s="141"/>
      <c r="D126" s="142"/>
      <c r="E126" s="143"/>
      <c r="F126" s="142"/>
      <c r="G126" s="142"/>
      <c r="H126" s="142"/>
      <c r="I126" s="142"/>
      <c r="J126" s="142"/>
      <c r="K126" s="144"/>
      <c r="L126" s="145">
        <v>24.68</v>
      </c>
      <c r="M126" s="150"/>
      <c r="N126" s="149"/>
      <c r="O126" s="149"/>
      <c r="P126" s="149"/>
      <c r="Q126" s="149"/>
      <c r="R126" s="149"/>
      <c r="S126" s="149"/>
      <c r="T126" s="149"/>
      <c r="U126" s="50"/>
      <c r="V126" s="50"/>
      <c r="W126" s="50"/>
      <c r="X126" s="50"/>
      <c r="Y126" s="50"/>
      <c r="Z126" s="50"/>
      <c r="AA126" s="50"/>
      <c r="AB126" s="50"/>
      <c r="AC126" s="50"/>
      <c r="AD126" s="149"/>
      <c r="AE126" s="149"/>
    </row>
    <row r="127" spans="1:31" ht="17.25" customHeight="1" x14ac:dyDescent="0.2">
      <c r="A127" s="146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6"/>
      <c r="M127" s="150"/>
      <c r="N127" s="149"/>
      <c r="O127" s="149"/>
      <c r="P127" s="149"/>
      <c r="Q127" s="149"/>
      <c r="R127" s="149"/>
      <c r="S127" s="149"/>
      <c r="T127" s="149"/>
      <c r="U127" s="50"/>
      <c r="V127" s="50"/>
      <c r="W127" s="50"/>
      <c r="X127" s="50"/>
      <c r="Y127" s="50"/>
      <c r="Z127" s="50"/>
      <c r="AA127" s="50"/>
      <c r="AB127" s="50"/>
      <c r="AC127" s="50"/>
      <c r="AD127" s="149"/>
      <c r="AE127" s="149"/>
    </row>
    <row r="128" spans="1:31" ht="17.25" customHeight="1" x14ac:dyDescent="0.2">
      <c r="A128" s="146"/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6"/>
      <c r="M128" s="150"/>
      <c r="N128" s="149"/>
      <c r="O128" s="149"/>
      <c r="P128" s="149"/>
      <c r="Q128" s="149"/>
      <c r="R128" s="149"/>
      <c r="S128" s="149"/>
      <c r="T128" s="149"/>
      <c r="U128" s="50"/>
      <c r="V128" s="50"/>
      <c r="W128" s="50"/>
      <c r="X128" s="50"/>
      <c r="Y128" s="50"/>
      <c r="Z128" s="50"/>
      <c r="AA128" s="50"/>
      <c r="AB128" s="50"/>
      <c r="AC128" s="50"/>
      <c r="AD128" s="149"/>
      <c r="AE128" s="149"/>
    </row>
    <row r="129" spans="1:31" ht="17.25" customHeight="1" x14ac:dyDescent="0.2">
      <c r="A129" s="151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1"/>
      <c r="M129" s="153"/>
      <c r="N129" s="154"/>
      <c r="O129" s="154"/>
      <c r="P129" s="154"/>
      <c r="Q129" s="154"/>
      <c r="R129" s="154"/>
      <c r="S129" s="154"/>
      <c r="T129" s="154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4"/>
      <c r="AE129" s="154"/>
    </row>
    <row r="130" spans="1:31" ht="17.25" customHeight="1" x14ac:dyDescent="0.2">
      <c r="A130" s="151"/>
      <c r="B130" s="49"/>
      <c r="C130" s="49"/>
      <c r="D130" s="49"/>
      <c r="E130" s="156" t="s">
        <v>77</v>
      </c>
      <c r="F130" s="157"/>
      <c r="G130" s="158"/>
      <c r="H130" s="124"/>
      <c r="I130" s="124"/>
      <c r="J130" s="124"/>
      <c r="K130" s="124"/>
      <c r="L130" s="124"/>
      <c r="M130" s="124"/>
      <c r="N130" s="125"/>
      <c r="O130" s="124"/>
      <c r="P130" s="124"/>
      <c r="Q130" s="124" t="s">
        <v>78</v>
      </c>
      <c r="R130" s="126"/>
      <c r="S130" s="126"/>
      <c r="T130" s="154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4"/>
      <c r="AE130" s="154"/>
    </row>
    <row r="131" spans="1:31" ht="17.25" customHeight="1" x14ac:dyDescent="0.2">
      <c r="A131" s="151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159"/>
      <c r="M131" s="148"/>
      <c r="N131" s="126"/>
      <c r="O131" s="126"/>
      <c r="P131" s="126"/>
      <c r="Q131" s="126"/>
      <c r="R131" s="126"/>
      <c r="S131" s="126"/>
      <c r="T131" s="154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4"/>
      <c r="AE131" s="154"/>
    </row>
    <row r="132" spans="1:31" ht="17.25" customHeight="1" x14ac:dyDescent="0.2">
      <c r="A132" s="151"/>
      <c r="B132" s="49" t="s">
        <v>79</v>
      </c>
      <c r="C132" s="49"/>
      <c r="D132" s="49"/>
      <c r="E132" s="49"/>
      <c r="F132" s="49"/>
      <c r="G132" s="49"/>
      <c r="H132" s="147"/>
      <c r="I132" s="147"/>
      <c r="J132" s="147"/>
      <c r="K132" s="147"/>
      <c r="L132" s="146"/>
      <c r="M132" s="135"/>
      <c r="N132" s="136"/>
      <c r="O132" s="136"/>
      <c r="P132" s="136"/>
      <c r="Q132" s="136"/>
      <c r="R132" s="136"/>
      <c r="S132" s="136"/>
      <c r="T132" s="154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4"/>
      <c r="AE132" s="154"/>
    </row>
    <row r="133" spans="1:31" ht="17.25" customHeight="1" x14ac:dyDescent="0.2">
      <c r="A133" s="151"/>
      <c r="B133" s="49" t="s">
        <v>80</v>
      </c>
      <c r="C133" s="49" t="s">
        <v>81</v>
      </c>
      <c r="D133" s="49"/>
      <c r="E133" s="49"/>
      <c r="F133" s="49"/>
      <c r="G133" s="49"/>
      <c r="H133" s="147"/>
      <c r="I133" s="147"/>
      <c r="J133" s="147"/>
      <c r="K133" s="147"/>
      <c r="L133" s="146"/>
      <c r="M133" s="135"/>
      <c r="N133" s="136"/>
      <c r="O133" s="136"/>
      <c r="P133" s="136"/>
      <c r="Q133" s="136"/>
      <c r="R133" s="136"/>
      <c r="S133" s="136"/>
      <c r="T133" s="154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4"/>
      <c r="AE133" s="154"/>
    </row>
    <row r="134" spans="1:31" ht="17.25" customHeight="1" x14ac:dyDescent="0.2">
      <c r="A134" s="151"/>
      <c r="B134" s="49" t="s">
        <v>82</v>
      </c>
      <c r="C134" s="49"/>
      <c r="D134" s="49"/>
      <c r="E134" s="49"/>
      <c r="F134" s="49"/>
      <c r="G134" s="49"/>
      <c r="H134" s="147"/>
      <c r="I134" s="147"/>
      <c r="J134" s="147"/>
      <c r="K134" s="147"/>
      <c r="L134" s="146"/>
      <c r="M134" s="135"/>
      <c r="N134" s="136"/>
      <c r="O134" s="136"/>
      <c r="P134" s="136"/>
      <c r="Q134" s="136"/>
      <c r="R134" s="136"/>
      <c r="S134" s="136"/>
      <c r="T134" s="154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4"/>
      <c r="AE134" s="154"/>
    </row>
    <row r="135" spans="1:31" ht="17.25" customHeight="1" x14ac:dyDescent="0.2">
      <c r="A135" s="151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6"/>
      <c r="M135" s="150"/>
      <c r="N135" s="149"/>
      <c r="O135" s="149"/>
      <c r="P135" s="149"/>
      <c r="Q135" s="149"/>
      <c r="R135" s="149"/>
      <c r="S135" s="149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</row>
    <row r="136" spans="1:31" ht="17.25" customHeight="1" x14ac:dyDescent="0.2">
      <c r="A136" s="151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1"/>
      <c r="M136" s="153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</row>
    <row r="137" spans="1:31" ht="17.25" customHeight="1" x14ac:dyDescent="0.2">
      <c r="A137" s="151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1"/>
      <c r="M137" s="153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</row>
    <row r="138" spans="1:31" ht="17.25" customHeight="1" x14ac:dyDescent="0.2">
      <c r="A138" s="151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1"/>
      <c r="M138" s="153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</row>
    <row r="139" spans="1:31" ht="17.25" customHeight="1" x14ac:dyDescent="0.2">
      <c r="A139" s="151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1"/>
      <c r="M139" s="153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</row>
    <row r="140" spans="1:31" ht="17.25" customHeight="1" x14ac:dyDescent="0.2">
      <c r="A140" s="151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1"/>
      <c r="M140" s="153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</row>
    <row r="141" spans="1:31" ht="17.25" customHeight="1" x14ac:dyDescent="0.2">
      <c r="A141" s="151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1"/>
      <c r="M141" s="153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</row>
    <row r="142" spans="1:31" ht="17.25" customHeight="1" x14ac:dyDescent="0.2">
      <c r="A142" s="151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1"/>
      <c r="M142" s="153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</row>
    <row r="143" spans="1:31" ht="17.25" customHeight="1" x14ac:dyDescent="0.2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1"/>
      <c r="M143" s="153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</row>
    <row r="144" spans="1:31" ht="17.25" customHeight="1" x14ac:dyDescent="0.2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1"/>
      <c r="M144" s="153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</row>
    <row r="145" spans="1:31" ht="17.25" customHeight="1" x14ac:dyDescent="0.2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1"/>
      <c r="M145" s="153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</row>
    <row r="146" spans="1:31" ht="17.25" customHeight="1" x14ac:dyDescent="0.2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1"/>
      <c r="M146" s="153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</row>
    <row r="147" spans="1:31" ht="17.25" customHeight="1" x14ac:dyDescent="0.2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1"/>
      <c r="M147" s="153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</row>
    <row r="148" spans="1:31" ht="17.25" customHeight="1" x14ac:dyDescent="0.2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1"/>
      <c r="M148" s="153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</row>
    <row r="149" spans="1:31" ht="17.25" customHeight="1" x14ac:dyDescent="0.2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1"/>
      <c r="M149" s="153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</row>
    <row r="150" spans="1:31" ht="17.25" customHeight="1" x14ac:dyDescent="0.2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1"/>
      <c r="M150" s="153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</row>
    <row r="151" spans="1:31" ht="17.25" customHeight="1" x14ac:dyDescent="0.2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1"/>
      <c r="M151" s="153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</row>
    <row r="152" spans="1:31" ht="15.75" x14ac:dyDescent="0.2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1"/>
      <c r="M152" s="153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</row>
    <row r="153" spans="1:31" ht="15.75" x14ac:dyDescent="0.2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1"/>
      <c r="M153" s="153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</row>
    <row r="154" spans="1:31" ht="15.75" x14ac:dyDescent="0.2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1"/>
      <c r="M154" s="153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</row>
    <row r="155" spans="1:31" ht="15.75" x14ac:dyDescent="0.2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1"/>
      <c r="M155" s="153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</row>
    <row r="156" spans="1:31" ht="15.75" x14ac:dyDescent="0.2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1"/>
      <c r="M156" s="153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</row>
    <row r="157" spans="1:31" ht="15.75" x14ac:dyDescent="0.2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1"/>
      <c r="M157" s="153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</row>
    <row r="158" spans="1:31" ht="15.75" x14ac:dyDescent="0.2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1"/>
      <c r="M158" s="153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</row>
    <row r="159" spans="1:31" ht="15.75" x14ac:dyDescent="0.2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1"/>
      <c r="M159" s="153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</row>
    <row r="160" spans="1:31" ht="15.75" x14ac:dyDescent="0.2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1"/>
      <c r="M160" s="153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</row>
    <row r="161" spans="1:31" ht="15.75" x14ac:dyDescent="0.2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1"/>
      <c r="M161" s="153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</row>
    <row r="162" spans="1:31" ht="15.75" x14ac:dyDescent="0.2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1"/>
      <c r="M162" s="153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</row>
    <row r="163" spans="1:31" ht="15.75" x14ac:dyDescent="0.2">
      <c r="A163" s="152"/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1"/>
      <c r="M163" s="153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</row>
    <row r="164" spans="1:31" ht="15.75" x14ac:dyDescent="0.2">
      <c r="A164" s="152"/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1"/>
      <c r="M164" s="153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</row>
    <row r="165" spans="1:31" ht="15.75" x14ac:dyDescent="0.2">
      <c r="A165" s="152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1"/>
      <c r="M165" s="153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</row>
    <row r="166" spans="1:31" ht="15.75" x14ac:dyDescent="0.2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1"/>
      <c r="M166" s="153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</row>
    <row r="167" spans="1:31" ht="15.75" x14ac:dyDescent="0.2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1"/>
      <c r="M167" s="153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</row>
    <row r="168" spans="1:31" ht="15.75" x14ac:dyDescent="0.2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1"/>
      <c r="M168" s="153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</row>
    <row r="169" spans="1:31" ht="15.75" x14ac:dyDescent="0.2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1"/>
      <c r="M169" s="153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</row>
    <row r="170" spans="1:31" ht="15.75" x14ac:dyDescent="0.2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1"/>
      <c r="M170" s="153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</row>
    <row r="171" spans="1:31" ht="15.75" x14ac:dyDescent="0.25">
      <c r="L171" s="160"/>
      <c r="M171" s="161"/>
    </row>
    <row r="172" spans="1:31" ht="15.75" x14ac:dyDescent="0.25">
      <c r="L172" s="160"/>
      <c r="M172" s="161"/>
    </row>
    <row r="173" spans="1:31" ht="15.75" x14ac:dyDescent="0.25">
      <c r="L173" s="160"/>
      <c r="M173" s="161"/>
    </row>
    <row r="174" spans="1:31" ht="15.75" x14ac:dyDescent="0.25">
      <c r="L174" s="160"/>
      <c r="M174" s="161"/>
    </row>
    <row r="175" spans="1:31" ht="15.75" x14ac:dyDescent="0.25">
      <c r="L175" s="160"/>
      <c r="M175" s="161"/>
    </row>
    <row r="176" spans="1:31" ht="15.75" x14ac:dyDescent="0.25">
      <c r="M176" s="161"/>
    </row>
    <row r="177" spans="13:13" ht="15.75" x14ac:dyDescent="0.25">
      <c r="M177" s="161"/>
    </row>
    <row r="178" spans="13:13" ht="15.75" x14ac:dyDescent="0.25">
      <c r="M178" s="161"/>
    </row>
    <row r="179" spans="13:13" ht="15.75" x14ac:dyDescent="0.25">
      <c r="M179" s="161"/>
    </row>
    <row r="180" spans="13:13" ht="15.75" x14ac:dyDescent="0.25">
      <c r="M180" s="161"/>
    </row>
    <row r="181" spans="13:13" ht="15.75" x14ac:dyDescent="0.25">
      <c r="M181" s="161"/>
    </row>
    <row r="182" spans="13:13" ht="15.75" x14ac:dyDescent="0.25">
      <c r="M182" s="161"/>
    </row>
    <row r="183" spans="13:13" ht="15.75" x14ac:dyDescent="0.25">
      <c r="M183" s="161"/>
    </row>
    <row r="184" spans="13:13" ht="15.75" x14ac:dyDescent="0.25">
      <c r="M184" s="161"/>
    </row>
    <row r="185" spans="13:13" ht="15.75" x14ac:dyDescent="0.25">
      <c r="M185" s="161"/>
    </row>
    <row r="186" spans="13:13" ht="15.75" x14ac:dyDescent="0.25">
      <c r="M186" s="161"/>
    </row>
    <row r="187" spans="13:13" ht="15.75" x14ac:dyDescent="0.25">
      <c r="M187" s="161"/>
    </row>
    <row r="188" spans="13:13" ht="15.75" x14ac:dyDescent="0.25">
      <c r="M188" s="161"/>
    </row>
    <row r="189" spans="13:13" ht="15.75" x14ac:dyDescent="0.25">
      <c r="M189" s="161"/>
    </row>
    <row r="190" spans="13:13" ht="15.75" x14ac:dyDescent="0.25">
      <c r="M190" s="161"/>
    </row>
    <row r="191" spans="13:13" ht="15.75" x14ac:dyDescent="0.25">
      <c r="M191" s="161"/>
    </row>
    <row r="192" spans="13:13" ht="15.75" x14ac:dyDescent="0.25">
      <c r="M192" s="161"/>
    </row>
    <row r="193" spans="13:13" ht="15.75" x14ac:dyDescent="0.25">
      <c r="M193" s="161"/>
    </row>
    <row r="194" spans="13:13" ht="15.75" x14ac:dyDescent="0.25">
      <c r="M194" s="161"/>
    </row>
    <row r="195" spans="13:13" ht="15.75" x14ac:dyDescent="0.25">
      <c r="M195" s="161"/>
    </row>
    <row r="196" spans="13:13" ht="15.75" x14ac:dyDescent="0.25">
      <c r="M196" s="161"/>
    </row>
    <row r="197" spans="13:13" ht="15.75" x14ac:dyDescent="0.25">
      <c r="M197" s="161"/>
    </row>
    <row r="198" spans="13:13" ht="15.75" x14ac:dyDescent="0.25">
      <c r="M198" s="161"/>
    </row>
    <row r="199" spans="13:13" ht="15.75" x14ac:dyDescent="0.25">
      <c r="M199" s="161"/>
    </row>
    <row r="200" spans="13:13" ht="15.75" x14ac:dyDescent="0.25">
      <c r="M200" s="161"/>
    </row>
    <row r="201" spans="13:13" ht="15.75" x14ac:dyDescent="0.25">
      <c r="M201" s="161"/>
    </row>
    <row r="202" spans="13:13" ht="15.75" x14ac:dyDescent="0.25">
      <c r="M202" s="161"/>
    </row>
    <row r="203" spans="13:13" ht="15.75" x14ac:dyDescent="0.25">
      <c r="M203" s="161"/>
    </row>
  </sheetData>
  <mergeCells count="18">
    <mergeCell ref="AC2:AC3"/>
    <mergeCell ref="AD2:AD3"/>
    <mergeCell ref="AE2:AE3"/>
    <mergeCell ref="B4:D4"/>
    <mergeCell ref="B5:D5"/>
    <mergeCell ref="M2:S2"/>
    <mergeCell ref="T2:T3"/>
    <mergeCell ref="U2:U3"/>
    <mergeCell ref="V2:Z2"/>
    <mergeCell ref="AA2:AA3"/>
    <mergeCell ref="AB2:AB3"/>
    <mergeCell ref="A1:L1"/>
    <mergeCell ref="A2:A3"/>
    <mergeCell ref="B2:D3"/>
    <mergeCell ref="E2:E3"/>
    <mergeCell ref="I2:I3"/>
    <mergeCell ref="K2:K3"/>
    <mergeCell ref="L2:L3"/>
  </mergeCells>
  <printOptions horizontalCentered="1"/>
  <pageMargins left="0.39370078740157483" right="0.39370078740157483" top="0.78740157480314965" bottom="0.35433070866141736" header="0.31496062992125984" footer="0.23622047244094491"/>
  <pageSetup paperSize="9" scale="89" fitToHeight="0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2017-08-04T07:29:46Z</dcterms:created>
  <dcterms:modified xsi:type="dcterms:W3CDTF">2017-08-04T07:31:08Z</dcterms:modified>
</cp:coreProperties>
</file>